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externalReferences>
    <externalReference r:id="rId6"/>
  </externalReferences>
  <definedNames>
    <definedName name="_xlnm.Print_Area" localSheetId="0">'1кв'!$A$1:$E$54</definedName>
    <definedName name="_xlnm.Print_Area" localSheetId="1">'2кв'!$A$1:$E$55</definedName>
    <definedName name="_xlnm.Print_Area" localSheetId="2">'3кв'!$A$1:$E$55</definedName>
    <definedName name="_xlnm.Print_Area" localSheetId="3">'4кв'!$A$1:$E$56</definedName>
    <definedName name="_xlnm.Print_Area" localSheetId="4">отчет!$A$1:$C$48</definedName>
  </definedNames>
  <calcPr calcId="152511"/>
</workbook>
</file>

<file path=xl/calcChain.xml><?xml version="1.0" encoding="utf-8"?>
<calcChain xmlns="http://schemas.openxmlformats.org/spreadsheetml/2006/main">
  <c r="C28" i="26" l="1"/>
  <c r="C31" i="26"/>
  <c r="C30" i="26"/>
  <c r="C27" i="26"/>
  <c r="C20" i="26"/>
  <c r="C21" i="26"/>
  <c r="C22" i="26"/>
  <c r="C23" i="26"/>
  <c r="C24" i="26"/>
  <c r="C25" i="26"/>
  <c r="C26" i="26"/>
  <c r="C19" i="26"/>
  <c r="C15" i="26"/>
  <c r="C16" i="26"/>
  <c r="C14" i="26"/>
  <c r="C13" i="26"/>
  <c r="C6" i="26"/>
  <c r="C39" i="26"/>
  <c r="D33" i="26"/>
  <c r="C33" i="26" l="1"/>
  <c r="C17" i="26"/>
  <c r="C34" i="26" l="1"/>
  <c r="B49" i="25"/>
  <c r="E32" i="25"/>
  <c r="E31" i="25"/>
  <c r="E30" i="25"/>
  <c r="B54" i="25"/>
  <c r="B53" i="25"/>
  <c r="B52" i="25"/>
  <c r="E24" i="25"/>
  <c r="E22" i="25"/>
  <c r="E34" i="25" l="1"/>
  <c r="B55" i="25" s="1"/>
  <c r="B56" i="25" s="1"/>
  <c r="B48" i="24"/>
  <c r="E31" i="24"/>
  <c r="E31" i="23" l="1"/>
  <c r="B53" i="24" l="1"/>
  <c r="B52" i="24"/>
  <c r="B51" i="24"/>
  <c r="E24" i="24"/>
  <c r="E22" i="24"/>
  <c r="E33" i="24" s="1"/>
  <c r="B54" i="24" s="1"/>
  <c r="B55" i="24" l="1"/>
  <c r="B53" i="23"/>
  <c r="B52" i="23"/>
  <c r="B51" i="23"/>
  <c r="E24" i="23"/>
  <c r="E22" i="23"/>
  <c r="E33" i="23" s="1"/>
  <c r="B54" i="23" s="1"/>
  <c r="B50" i="22" l="1"/>
  <c r="E30" i="22" l="1"/>
  <c r="B52" i="22"/>
  <c r="B51" i="22"/>
  <c r="E24" i="22"/>
  <c r="E22" i="22"/>
  <c r="E32" i="22" l="1"/>
  <c r="B54" i="22"/>
  <c r="B48" i="23" s="1"/>
  <c r="B55" i="23" s="1"/>
  <c r="B53" i="22"/>
</calcChain>
</file>

<file path=xl/sharedStrings.xml><?xml version="1.0" encoding="utf-8"?>
<sst xmlns="http://schemas.openxmlformats.org/spreadsheetml/2006/main" count="350" uniqueCount="126">
  <si>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</si>
  <si>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</si>
  <si>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</si>
  <si>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</si>
  <si>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</si>
  <si>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</si>
  <si>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</si>
  <si>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</si>
  <si>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</si>
  <si>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</si>
  <si>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</si>
  <si>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</si>
  <si>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</si>
  <si>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</si>
  <si>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</si>
  <si>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</si>
  <si>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</si>
  <si>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</si>
  <si>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</si>
  <si>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</si>
  <si>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</si>
  <si>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</si>
  <si>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</si>
  <si>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</si>
  <si>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Правды, д.2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</si>
  <si>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№26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</si>
  <si>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Правды</t>
    </r>
  </si>
  <si>
    <t>Итого:</t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</si>
  <si>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</si>
  <si>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</si>
  <si>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</si>
  <si>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</si>
  <si>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</si>
  <si>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</si>
  <si>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</si>
  <si>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</si>
  <si>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</si>
  <si>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</si>
  <si>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 xml:space="preserve">Расходы по управлению МКД </t>
  </si>
  <si>
    <t>Услуги по содержанию многоквартирного дома</t>
  </si>
  <si>
    <t>интернет ТТК</t>
  </si>
  <si>
    <t>Дезинсекция, дератизация</t>
  </si>
  <si>
    <t>интернет Ростелеком</t>
  </si>
  <si>
    <t>интернет Квант-телеком</t>
  </si>
  <si>
    <t>Sкв.=2735,6м2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</si>
  <si>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№33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</si>
  <si>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Новиковой Валентины Александровны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</si>
  <si>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Новиковой В.А.</t>
    </r>
  </si>
  <si>
    <t>холодная вода на СОИ</t>
  </si>
  <si>
    <t>электроэнергия на СОИ</t>
  </si>
  <si>
    <t>водоотведение на СОИ</t>
  </si>
  <si>
    <t>горячая вода на СОИ</t>
  </si>
  <si>
    <t>январь</t>
  </si>
  <si>
    <t>ч/ч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</si>
  <si>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</si>
  <si>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</si>
  <si>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</si>
  <si>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замена участка ГВС (кв.28)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</si>
  <si>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</si>
  <si>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192736,98руб.</t>
  </si>
  <si>
    <t xml:space="preserve">           2. Всего за период с "01" 01 2023 г. по "31" 03 2023 г. выполнено работ (оказано услуг) на общую сумму сто восемьдесят восемь тысяч сто девяносто семь рублей 36 копеек</t>
  </si>
  <si>
    <t>именуемый в дальнейшем "Заказчик", в лице  Петрова Сергея Александровича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</si>
  <si>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Петрова А.А.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</si>
  <si>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№29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32</t>
    </r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</si>
  <si>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</si>
  <si>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</si>
  <si>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</si>
  <si>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</si>
  <si>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</si>
  <si>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</si>
  <si>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штукатурка межбалконной плиты (кв42)</t>
  </si>
  <si>
    <t>июнь</t>
  </si>
  <si>
    <t>Поверка, ремонт ОДПУ ГВС</t>
  </si>
  <si>
    <t xml:space="preserve">           2. Всего за период с "01" 04 2023 г. по "30" 06 2023 г. выполнено работ (оказано услуг) на общую сумму сто девяносто шесть тысяч девятьсот восемьдесят рублей 34 копейки</t>
  </si>
  <si>
    <t>Предъявлено населению 196500,83</t>
  </si>
  <si>
    <t>Ремонт лавочки (кв.18)</t>
  </si>
  <si>
    <t>сентябрь</t>
  </si>
  <si>
    <t>Тех.диагностирование ВДГО</t>
  </si>
  <si>
    <t xml:space="preserve">           2. Всего за период с "01" 07 2023 г. по "30" 09 2023 г. выполнено работ (оказано услуг) на общую сумму двести двадцать тысяч семнадцать рублей 23 копейки</t>
  </si>
  <si>
    <t>Предъявлено населению 219456,84</t>
  </si>
  <si>
    <t>за 4 квартал 2023 года</t>
  </si>
  <si>
    <t>31.12.2023 г.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</si>
  <si>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Петрова Сергея Александровича</t>
    </r>
  </si>
  <si>
    <t>4 квартал</t>
  </si>
  <si>
    <t>ноябрь</t>
  </si>
  <si>
    <t>декабрь</t>
  </si>
  <si>
    <t>Ремонт входной двери (кв.29)</t>
  </si>
  <si>
    <t>Частичный ремонт зонта вентканалов (кв.43)</t>
  </si>
  <si>
    <t>Ремонт кровли балкона (кв.14)</t>
  </si>
  <si>
    <t xml:space="preserve">           2. Всего за период с "01" 10 2023 г. по "31" 12 2023 г. выполнено работ (оказано услуг) на общую сумму сто девяносто три тысячи семьсот тридцать восемь рублей 79 копеек.</t>
  </si>
  <si>
    <t>Предъявлено населению 209132,47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</si>
  <si>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</si>
  <si>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</si>
  <si>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</si>
  <si>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</si>
  <si>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</si>
  <si>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</si>
  <si>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</si>
  <si>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</si>
  <si>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</si>
  <si>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</si>
  <si>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</si>
  <si>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</si>
  <si>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</si>
  <si>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 xml:space="preserve">   * Поверка, ремонт ОПУ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</si>
  <si>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</si>
  <si>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</si>
  <si>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</si>
  <si>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</si>
  <si>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</si>
  <si>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</si>
  <si>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</si>
  <si>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</si>
  <si>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</si>
  <si>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</si>
  <si>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</si>
  <si>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Правды, д. 2</t>
  </si>
  <si>
    <t>Оплачено за размещение оборудования в МОП интернет Квант телеком</t>
  </si>
  <si>
    <t>Оплачено за размещение оборудования в МОП интернет Ростелеком</t>
  </si>
  <si>
    <t>Начислено всего 817827,12</t>
  </si>
  <si>
    <t>* холодная вода на СОИ - 9010,02</t>
  </si>
  <si>
    <t>* электроэнергия на СОИ- 25384,86</t>
  </si>
  <si>
    <t>* водоотведение на СОИ- 17004,37</t>
  </si>
  <si>
    <t>* горячая вода на СОИ - 11730,17</t>
  </si>
  <si>
    <t>Непредвиденные работы 41 ч/ч</t>
  </si>
  <si>
    <t xml:space="preserve">   * Тех.диагностирование ВДГО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</si>
</sst>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_ ;\-#,##0.00\ 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4" fontId="16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1" fillId="0" borderId="4" xfId="0" applyFont="1" applyBorder="1" applyAlignment="1">
      <alignment wrapText="1"/>
    </xf>
    <xf numFmtId="43" fontId="7" fillId="0" borderId="0" xfId="0" applyNumberFormat="1" applyFont="1"/>
    <xf numFmtId="43" fontId="4" fillId="0" borderId="0" xfId="1" applyFont="1"/>
    <xf numFmtId="0" fontId="13" fillId="0" borderId="0" xfId="0" applyFont="1"/>
    <xf numFmtId="43" fontId="4" fillId="0" borderId="0" xfId="0" applyNumberFormat="1" applyFont="1"/>
    <xf numFmtId="0" fontId="2" fillId="0" borderId="0" xfId="0" applyFont="1" applyAlignment="1">
      <alignment wrapText="1"/>
    </xf>
    <xf numFmtId="0" fontId="11" fillId="0" borderId="4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39" fontId="7" fillId="0" borderId="0" xfId="1" applyNumberFormat="1" applyFont="1"/>
    <xf numFmtId="165" fontId="7" fillId="0" borderId="0" xfId="1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Border="1" applyAlignment="1">
      <alignment wrapText="1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5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4" fillId="0" borderId="6" xfId="0" applyFont="1" applyBorder="1" applyAlignment="1">
      <alignment vertical="center" wrapText="1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5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ff\&#1086;&#1073;&#1097;&#1072;&#1082;\&#1040;&#1050;&#1058;&#1099;%20&#1087;&#1088;&#1080;&#1077;&#1084;&#1082;&#1080;%20&#1086;&#1082;&#1072;&#1079;&#1072;&#1085;&#1085;&#1099;&#1093;%20&#1091;&#1089;&#1083;&#1091;&#1075;\2023\dep2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22">
          <cell r="E22">
            <v>65197.967999999993</v>
          </cell>
        </row>
        <row r="31">
          <cell r="E31">
            <v>93777.88</v>
          </cell>
        </row>
      </sheetData>
      <sheetData sheetId="1">
        <row r="22">
          <cell r="E22">
            <v>65197.967999999993</v>
          </cell>
        </row>
        <row r="34">
          <cell r="E34">
            <v>120010.84999999999</v>
          </cell>
        </row>
      </sheetData>
      <sheetData sheetId="2">
        <row r="22">
          <cell r="E22">
            <v>72980.687999999995</v>
          </cell>
        </row>
        <row r="31">
          <cell r="E31">
            <v>95882.073999999993</v>
          </cell>
        </row>
      </sheetData>
      <sheetData sheetId="3">
        <row r="22">
          <cell r="E22">
            <v>72980.687999999995</v>
          </cell>
        </row>
        <row r="32">
          <cell r="E32">
            <v>105368.55399999999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0" zoomScaleSheetLayoutView="100" workbookViewId="0">
      <selection activeCell="G40" sqref="G4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42578125" style="2" customWidth="1"/>
    <col min="4" max="4" width="16.140625" style="2" customWidth="1"/>
    <col min="5" max="5" width="14.140625" style="2" customWidth="1"/>
    <col min="6" max="6" width="9.140625" style="2"/>
    <col min="7" max="7" width="12.140625" style="2" bestFit="1" customWidth="1"/>
    <col min="8" max="8" width="17.5703125" style="2" customWidth="1"/>
    <col min="9" max="16384" width="9.140625" style="2"/>
  </cols>
  <sheetData>
    <row r="1" spans="1:5" ht="15.75" x14ac:dyDescent="0.25">
      <c r="A1" s="72" t="s">
        <v>11</v>
      </c>
      <c r="B1" s="72"/>
      <c r="C1" s="72"/>
      <c r="D1" s="72"/>
      <c r="E1" s="72"/>
    </row>
    <row r="2" spans="1:5" ht="30.75" customHeight="1" x14ac:dyDescent="0.25">
      <c r="A2" s="73" t="s">
        <v>12</v>
      </c>
      <c r="B2" s="74"/>
      <c r="C2" s="74"/>
      <c r="D2" s="74"/>
      <c r="E2" s="74"/>
    </row>
    <row r="3" spans="1:5" x14ac:dyDescent="0.25">
      <c r="A3" s="75" t="s">
        <v>54</v>
      </c>
      <c r="B3" s="75"/>
      <c r="C3" s="75"/>
      <c r="D3" s="75"/>
      <c r="E3" s="75"/>
    </row>
    <row r="4" spans="1:5" s="1" customFormat="1" ht="15.75" x14ac:dyDescent="0.25">
      <c r="A4" s="23" t="s">
        <v>13</v>
      </c>
      <c r="B4" s="4"/>
      <c r="C4" s="4"/>
      <c r="D4" s="76" t="s">
        <v>55</v>
      </c>
      <c r="E4" s="76"/>
    </row>
    <row r="5" spans="1:5" x14ac:dyDescent="0.25">
      <c r="A5" s="28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77" t="s">
        <v>24</v>
      </c>
      <c r="B7" s="77"/>
      <c r="C7" s="77"/>
      <c r="D7" s="77"/>
      <c r="E7" s="77"/>
    </row>
    <row r="8" spans="1:5" x14ac:dyDescent="0.25">
      <c r="A8" s="78" t="s">
        <v>1</v>
      </c>
      <c r="B8" s="78"/>
      <c r="C8" s="78"/>
      <c r="D8" s="78"/>
      <c r="E8" s="78"/>
    </row>
    <row r="9" spans="1:5" x14ac:dyDescent="0.25">
      <c r="A9" s="71" t="s">
        <v>46</v>
      </c>
      <c r="B9" s="71"/>
      <c r="C9" s="71"/>
      <c r="D9" s="71"/>
      <c r="E9" s="71"/>
    </row>
    <row r="10" spans="1:5" ht="21" customHeight="1" x14ac:dyDescent="0.25">
      <c r="A10" s="79" t="s">
        <v>14</v>
      </c>
      <c r="B10" s="80"/>
      <c r="C10" s="80"/>
      <c r="D10" s="80"/>
      <c r="E10" s="80"/>
    </row>
    <row r="11" spans="1:5" ht="28.5" customHeight="1" x14ac:dyDescent="0.25">
      <c r="A11" s="71" t="s">
        <v>45</v>
      </c>
      <c r="B11" s="71"/>
      <c r="C11" s="71"/>
      <c r="D11" s="71"/>
      <c r="E11" s="71"/>
    </row>
    <row r="12" spans="1:5" ht="12.75" customHeight="1" x14ac:dyDescent="0.25">
      <c r="A12" s="78" t="s">
        <v>15</v>
      </c>
      <c r="B12" s="81"/>
      <c r="C12" s="81"/>
      <c r="D12" s="81"/>
      <c r="E12" s="81"/>
    </row>
    <row r="13" spans="1:5" ht="15.75" customHeight="1" x14ac:dyDescent="0.25">
      <c r="A13" s="71" t="s">
        <v>22</v>
      </c>
      <c r="B13" s="71"/>
      <c r="C13" s="71"/>
      <c r="D13" s="71"/>
      <c r="E13" s="71"/>
    </row>
    <row r="14" spans="1:5" ht="18" customHeight="1" x14ac:dyDescent="0.25">
      <c r="A14" s="78" t="s">
        <v>2</v>
      </c>
      <c r="B14" s="81"/>
      <c r="C14" s="81"/>
      <c r="D14" s="81"/>
      <c r="E14" s="81"/>
    </row>
    <row r="15" spans="1:5" ht="18" customHeight="1" x14ac:dyDescent="0.25">
      <c r="A15" s="71" t="s">
        <v>56</v>
      </c>
      <c r="B15" s="71"/>
      <c r="C15" s="71"/>
      <c r="D15" s="71"/>
      <c r="E15" s="71"/>
    </row>
    <row r="16" spans="1:5" x14ac:dyDescent="0.25">
      <c r="A16" s="78" t="s">
        <v>16</v>
      </c>
      <c r="B16" s="81"/>
      <c r="C16" s="81"/>
      <c r="D16" s="81"/>
      <c r="E16" s="81"/>
    </row>
    <row r="17" spans="1:8" ht="32.25" customHeight="1" x14ac:dyDescent="0.25">
      <c r="A17" s="71" t="s">
        <v>17</v>
      </c>
      <c r="B17" s="71"/>
      <c r="C17" s="71"/>
      <c r="D17" s="71"/>
      <c r="E17" s="71"/>
    </row>
    <row r="18" spans="1:8" ht="62.25" customHeight="1" x14ac:dyDescent="0.25">
      <c r="A18" s="71" t="s">
        <v>25</v>
      </c>
      <c r="B18" s="71"/>
      <c r="C18" s="71"/>
      <c r="D18" s="71"/>
      <c r="E18" s="71"/>
    </row>
    <row r="19" spans="1:8" ht="31.5" customHeight="1" x14ac:dyDescent="0.25">
      <c r="A19" s="83" t="s">
        <v>26</v>
      </c>
      <c r="B19" s="83"/>
      <c r="C19" s="83"/>
      <c r="D19" s="83"/>
      <c r="E19" s="83"/>
    </row>
    <row r="20" spans="1:8" x14ac:dyDescent="0.25">
      <c r="A20" s="83"/>
      <c r="B20" s="83"/>
      <c r="C20" s="83"/>
      <c r="D20" s="83"/>
      <c r="E20" s="83"/>
      <c r="F20" s="2">
        <v>2735.6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39</v>
      </c>
      <c r="B22" s="9" t="s">
        <v>37</v>
      </c>
      <c r="C22" s="3" t="s">
        <v>4</v>
      </c>
      <c r="D22" s="3">
        <v>14.25</v>
      </c>
      <c r="E22" s="8">
        <f>D22*F20*G20</f>
        <v>116946.9</v>
      </c>
      <c r="G22" s="19"/>
    </row>
    <row r="23" spans="1:8" x14ac:dyDescent="0.25">
      <c r="A23" s="7" t="s">
        <v>41</v>
      </c>
      <c r="B23" s="9" t="s">
        <v>29</v>
      </c>
      <c r="C23" s="3" t="s">
        <v>30</v>
      </c>
      <c r="D23" s="3"/>
      <c r="E23" s="8">
        <v>0</v>
      </c>
      <c r="G23" s="19"/>
    </row>
    <row r="24" spans="1:8" x14ac:dyDescent="0.25">
      <c r="A24" s="7" t="s">
        <v>38</v>
      </c>
      <c r="B24" s="9" t="s">
        <v>23</v>
      </c>
      <c r="C24" s="3" t="s">
        <v>4</v>
      </c>
      <c r="D24" s="3">
        <v>5.42</v>
      </c>
      <c r="E24" s="8">
        <f>D24*F20*G20</f>
        <v>44480.856</v>
      </c>
      <c r="G24" s="19"/>
    </row>
    <row r="25" spans="1:8" x14ac:dyDescent="0.25">
      <c r="A25" s="7" t="s">
        <v>48</v>
      </c>
      <c r="B25" s="9" t="s">
        <v>29</v>
      </c>
      <c r="C25" s="3" t="s">
        <v>30</v>
      </c>
      <c r="D25" s="3"/>
      <c r="E25" s="8">
        <v>3211.12</v>
      </c>
      <c r="G25" s="19"/>
    </row>
    <row r="26" spans="1:8" x14ac:dyDescent="0.25">
      <c r="A26" s="7" t="s">
        <v>51</v>
      </c>
      <c r="B26" s="9" t="s">
        <v>29</v>
      </c>
      <c r="C26" s="3" t="s">
        <v>30</v>
      </c>
      <c r="D26" s="3"/>
      <c r="E26" s="8">
        <v>0</v>
      </c>
      <c r="G26" s="19"/>
    </row>
    <row r="27" spans="1:8" x14ac:dyDescent="0.25">
      <c r="A27" s="7" t="s">
        <v>49</v>
      </c>
      <c r="B27" s="9" t="s">
        <v>29</v>
      </c>
      <c r="C27" s="3" t="s">
        <v>30</v>
      </c>
      <c r="D27" s="3"/>
      <c r="E27" s="8">
        <v>10029.799999999999</v>
      </c>
      <c r="G27" s="19"/>
    </row>
    <row r="28" spans="1:8" x14ac:dyDescent="0.25">
      <c r="A28" s="7" t="s">
        <v>50</v>
      </c>
      <c r="B28" s="9" t="s">
        <v>29</v>
      </c>
      <c r="C28" s="3" t="s">
        <v>30</v>
      </c>
      <c r="D28" s="3"/>
      <c r="E28" s="8">
        <v>5027.1899999999996</v>
      </c>
      <c r="G28" s="19"/>
    </row>
    <row r="29" spans="1:8" x14ac:dyDescent="0.25">
      <c r="A29" s="7" t="s">
        <v>28</v>
      </c>
      <c r="B29" s="9" t="s">
        <v>29</v>
      </c>
      <c r="C29" s="3" t="s">
        <v>30</v>
      </c>
      <c r="D29" s="3"/>
      <c r="E29" s="8">
        <v>4726.29</v>
      </c>
      <c r="G29" s="19"/>
    </row>
    <row r="30" spans="1:8" x14ac:dyDescent="0.25">
      <c r="A30" s="21" t="s">
        <v>57</v>
      </c>
      <c r="B30" s="9" t="s">
        <v>52</v>
      </c>
      <c r="C30" s="3" t="s">
        <v>53</v>
      </c>
      <c r="D30" s="3">
        <v>16</v>
      </c>
      <c r="E30" s="8">
        <f>D30*235.95</f>
        <v>3775.2</v>
      </c>
      <c r="G30" s="19"/>
      <c r="H30" s="29"/>
    </row>
    <row r="31" spans="1:8" x14ac:dyDescent="0.25">
      <c r="A31" s="15"/>
      <c r="B31" s="30"/>
      <c r="C31" s="3"/>
      <c r="D31" s="31"/>
      <c r="E31" s="8"/>
      <c r="G31" s="19"/>
    </row>
    <row r="32" spans="1:8" s="14" customFormat="1" ht="14.25" x14ac:dyDescent="0.2">
      <c r="A32" s="10" t="s">
        <v>27</v>
      </c>
      <c r="B32" s="11"/>
      <c r="C32" s="12"/>
      <c r="D32" s="12"/>
      <c r="E32" s="13">
        <f>SUM(E22:E31)</f>
        <v>188197.356</v>
      </c>
    </row>
    <row r="33" spans="1:8" ht="10.5" customHeight="1" x14ac:dyDescent="0.25"/>
    <row r="34" spans="1:8" ht="32.25" customHeight="1" x14ac:dyDescent="0.25">
      <c r="A34" s="84" t="s">
        <v>60</v>
      </c>
      <c r="B34" s="84"/>
      <c r="C34" s="84"/>
      <c r="D34" s="84"/>
      <c r="E34" s="84"/>
    </row>
    <row r="35" spans="1:8" ht="30" customHeight="1" x14ac:dyDescent="0.25">
      <c r="A35" s="71" t="s">
        <v>21</v>
      </c>
      <c r="B35" s="71"/>
      <c r="C35" s="71"/>
      <c r="D35" s="71"/>
      <c r="E35" s="71"/>
    </row>
    <row r="36" spans="1:8" ht="15.75" customHeight="1" x14ac:dyDescent="0.25">
      <c r="A36" s="71" t="s">
        <v>20</v>
      </c>
      <c r="B36" s="71"/>
      <c r="C36" s="71"/>
      <c r="D36" s="71"/>
      <c r="E36" s="71"/>
      <c r="F36" s="14"/>
      <c r="G36" s="14"/>
      <c r="H36" s="16"/>
    </row>
    <row r="37" spans="1:8" ht="31.5" customHeight="1" x14ac:dyDescent="0.25">
      <c r="A37" s="71" t="s">
        <v>31</v>
      </c>
      <c r="B37" s="71"/>
      <c r="C37" s="71"/>
      <c r="D37" s="71"/>
      <c r="E37" s="71"/>
    </row>
    <row r="38" spans="1:8" x14ac:dyDescent="0.25">
      <c r="A38" s="82" t="s">
        <v>5</v>
      </c>
      <c r="B38" s="82"/>
      <c r="C38" s="82"/>
      <c r="D38" s="82"/>
      <c r="E38" s="82"/>
    </row>
    <row r="39" spans="1:8" x14ac:dyDescent="0.25">
      <c r="A39" s="71" t="s">
        <v>18</v>
      </c>
      <c r="B39" s="71"/>
      <c r="C39" s="71"/>
      <c r="D39" s="71"/>
      <c r="E39" s="71"/>
    </row>
    <row r="40" spans="1:8" ht="15" customHeight="1" x14ac:dyDescent="0.25">
      <c r="A40" s="85" t="s">
        <v>58</v>
      </c>
      <c r="B40" s="85"/>
      <c r="C40" s="85"/>
      <c r="D40" s="85"/>
      <c r="E40" s="5"/>
    </row>
    <row r="41" spans="1:8" ht="11.25" customHeight="1" x14ac:dyDescent="0.25">
      <c r="B41" s="86" t="s">
        <v>19</v>
      </c>
      <c r="C41" s="86"/>
      <c r="D41" s="86"/>
      <c r="E41" s="6" t="s">
        <v>6</v>
      </c>
    </row>
    <row r="42" spans="1:8" x14ac:dyDescent="0.25">
      <c r="A42" s="27"/>
      <c r="B42" s="27"/>
      <c r="C42" s="27"/>
      <c r="D42" s="27"/>
      <c r="E42" s="27"/>
    </row>
    <row r="43" spans="1:8" ht="15" customHeight="1" x14ac:dyDescent="0.25">
      <c r="A43" s="87" t="s">
        <v>47</v>
      </c>
      <c r="B43" s="87"/>
      <c r="C43" s="87"/>
      <c r="D43" s="87"/>
      <c r="E43" s="5"/>
    </row>
    <row r="44" spans="1:8" ht="11.25" customHeight="1" x14ac:dyDescent="0.25">
      <c r="B44" s="86" t="s">
        <v>19</v>
      </c>
      <c r="C44" s="86"/>
      <c r="D44" s="86"/>
      <c r="E44" s="6" t="s">
        <v>6</v>
      </c>
    </row>
    <row r="45" spans="1:8" x14ac:dyDescent="0.25">
      <c r="A45" s="2" t="s">
        <v>44</v>
      </c>
    </row>
    <row r="46" spans="1:8" x14ac:dyDescent="0.25">
      <c r="A46" s="14" t="s">
        <v>32</v>
      </c>
    </row>
    <row r="47" spans="1:8" x14ac:dyDescent="0.25">
      <c r="A47" s="2" t="s">
        <v>36</v>
      </c>
      <c r="B47" s="25">
        <v>29152.52</v>
      </c>
    </row>
    <row r="48" spans="1:8" ht="26.25" x14ac:dyDescent="0.25">
      <c r="A48" s="20" t="s">
        <v>59</v>
      </c>
      <c r="B48" s="17"/>
    </row>
    <row r="49" spans="1:2" x14ac:dyDescent="0.25">
      <c r="A49" s="2" t="s">
        <v>33</v>
      </c>
      <c r="B49" s="17">
        <v>189719.14</v>
      </c>
    </row>
    <row r="50" spans="1:2" x14ac:dyDescent="0.25">
      <c r="A50" s="2" t="s">
        <v>42</v>
      </c>
      <c r="B50" s="17">
        <f>350*3</f>
        <v>1050</v>
      </c>
    </row>
    <row r="51" spans="1:2" x14ac:dyDescent="0.25">
      <c r="A51" s="2" t="s">
        <v>40</v>
      </c>
      <c r="B51" s="17">
        <f>3*330</f>
        <v>990</v>
      </c>
    </row>
    <row r="52" spans="1:2" x14ac:dyDescent="0.25">
      <c r="A52" s="2" t="s">
        <v>43</v>
      </c>
      <c r="B52" s="17">
        <f>200*3</f>
        <v>600</v>
      </c>
    </row>
    <row r="53" spans="1:2" ht="30" x14ac:dyDescent="0.25">
      <c r="A53" s="26" t="s">
        <v>34</v>
      </c>
      <c r="B53" s="17">
        <f>E32</f>
        <v>188197.356</v>
      </c>
    </row>
    <row r="54" spans="1:2" x14ac:dyDescent="0.25">
      <c r="A54" s="18" t="s">
        <v>35</v>
      </c>
      <c r="B54" s="24">
        <f>B47+B49+B50+B51+B52-B53</f>
        <v>33314.304000000004</v>
      </c>
    </row>
  </sheetData>
  <mergeCells count="29">
    <mergeCell ref="A39:E39"/>
    <mergeCell ref="A40:D40"/>
    <mergeCell ref="B41:D41"/>
    <mergeCell ref="A43:D43"/>
    <mergeCell ref="B44:D44"/>
    <mergeCell ref="A38:E38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3" zoomScaleSheetLayoutView="100" workbookViewId="0">
      <selection activeCell="B55" sqref="B5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42578125" style="2" customWidth="1"/>
    <col min="4" max="4" width="16.140625" style="2" customWidth="1"/>
    <col min="5" max="5" width="14.140625" style="2" customWidth="1"/>
    <col min="6" max="6" width="9.140625" style="2"/>
    <col min="7" max="7" width="12.140625" style="2" bestFit="1" customWidth="1"/>
    <col min="8" max="8" width="17.5703125" style="2" customWidth="1"/>
    <col min="9" max="16384" width="9.140625" style="2"/>
  </cols>
  <sheetData>
    <row r="1" spans="1:5" ht="15.75" x14ac:dyDescent="0.25">
      <c r="A1" s="72" t="s">
        <v>11</v>
      </c>
      <c r="B1" s="72"/>
      <c r="C1" s="72"/>
      <c r="D1" s="72"/>
      <c r="E1" s="72"/>
    </row>
    <row r="2" spans="1:5" ht="30.75" customHeight="1" x14ac:dyDescent="0.25">
      <c r="A2" s="73" t="s">
        <v>12</v>
      </c>
      <c r="B2" s="74"/>
      <c r="C2" s="74"/>
      <c r="D2" s="74"/>
      <c r="E2" s="74"/>
    </row>
    <row r="3" spans="1:5" x14ac:dyDescent="0.25">
      <c r="A3" s="75" t="s">
        <v>64</v>
      </c>
      <c r="B3" s="75"/>
      <c r="C3" s="75"/>
      <c r="D3" s="75"/>
      <c r="E3" s="75"/>
    </row>
    <row r="4" spans="1:5" s="1" customFormat="1" ht="15.75" x14ac:dyDescent="0.25">
      <c r="A4" s="23" t="s">
        <v>13</v>
      </c>
      <c r="B4" s="4"/>
      <c r="C4" s="4"/>
      <c r="D4" s="76" t="s">
        <v>65</v>
      </c>
      <c r="E4" s="76"/>
    </row>
    <row r="5" spans="1:5" x14ac:dyDescent="0.25">
      <c r="A5" s="33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77" t="s">
        <v>24</v>
      </c>
      <c r="B7" s="77"/>
      <c r="C7" s="77"/>
      <c r="D7" s="77"/>
      <c r="E7" s="77"/>
    </row>
    <row r="8" spans="1:5" x14ac:dyDescent="0.25">
      <c r="A8" s="78" t="s">
        <v>1</v>
      </c>
      <c r="B8" s="78"/>
      <c r="C8" s="78"/>
      <c r="D8" s="78"/>
      <c r="E8" s="78"/>
    </row>
    <row r="9" spans="1:5" x14ac:dyDescent="0.25">
      <c r="A9" s="71" t="s">
        <v>61</v>
      </c>
      <c r="B9" s="71"/>
      <c r="C9" s="71"/>
      <c r="D9" s="71"/>
      <c r="E9" s="71"/>
    </row>
    <row r="10" spans="1:5" ht="21" customHeight="1" x14ac:dyDescent="0.25">
      <c r="A10" s="79" t="s">
        <v>14</v>
      </c>
      <c r="B10" s="80"/>
      <c r="C10" s="80"/>
      <c r="D10" s="80"/>
      <c r="E10" s="80"/>
    </row>
    <row r="11" spans="1:5" ht="28.5" customHeight="1" x14ac:dyDescent="0.25">
      <c r="A11" s="71" t="s">
        <v>63</v>
      </c>
      <c r="B11" s="71"/>
      <c r="C11" s="71"/>
      <c r="D11" s="71"/>
      <c r="E11" s="71"/>
    </row>
    <row r="12" spans="1:5" ht="12.75" customHeight="1" x14ac:dyDescent="0.25">
      <c r="A12" s="78" t="s">
        <v>15</v>
      </c>
      <c r="B12" s="81"/>
      <c r="C12" s="81"/>
      <c r="D12" s="81"/>
      <c r="E12" s="81"/>
    </row>
    <row r="13" spans="1:5" ht="15.75" customHeight="1" x14ac:dyDescent="0.25">
      <c r="A13" s="71" t="s">
        <v>22</v>
      </c>
      <c r="B13" s="71"/>
      <c r="C13" s="71"/>
      <c r="D13" s="71"/>
      <c r="E13" s="71"/>
    </row>
    <row r="14" spans="1:5" ht="18" customHeight="1" x14ac:dyDescent="0.25">
      <c r="A14" s="78" t="s">
        <v>2</v>
      </c>
      <c r="B14" s="81"/>
      <c r="C14" s="81"/>
      <c r="D14" s="81"/>
      <c r="E14" s="81"/>
    </row>
    <row r="15" spans="1:5" ht="18" customHeight="1" x14ac:dyDescent="0.25">
      <c r="A15" s="71" t="s">
        <v>56</v>
      </c>
      <c r="B15" s="71"/>
      <c r="C15" s="71"/>
      <c r="D15" s="71"/>
      <c r="E15" s="71"/>
    </row>
    <row r="16" spans="1:5" x14ac:dyDescent="0.25">
      <c r="A16" s="78" t="s">
        <v>16</v>
      </c>
      <c r="B16" s="81"/>
      <c r="C16" s="81"/>
      <c r="D16" s="81"/>
      <c r="E16" s="81"/>
    </row>
    <row r="17" spans="1:8" ht="32.25" customHeight="1" x14ac:dyDescent="0.25">
      <c r="A17" s="71" t="s">
        <v>17</v>
      </c>
      <c r="B17" s="71"/>
      <c r="C17" s="71"/>
      <c r="D17" s="71"/>
      <c r="E17" s="71"/>
    </row>
    <row r="18" spans="1:8" ht="62.25" customHeight="1" x14ac:dyDescent="0.25">
      <c r="A18" s="71" t="s">
        <v>25</v>
      </c>
      <c r="B18" s="71"/>
      <c r="C18" s="71"/>
      <c r="D18" s="71"/>
      <c r="E18" s="71"/>
    </row>
    <row r="19" spans="1:8" ht="31.5" customHeight="1" x14ac:dyDescent="0.25">
      <c r="A19" s="83" t="s">
        <v>26</v>
      </c>
      <c r="B19" s="83"/>
      <c r="C19" s="83"/>
      <c r="D19" s="83"/>
      <c r="E19" s="83"/>
    </row>
    <row r="20" spans="1:8" x14ac:dyDescent="0.25">
      <c r="A20" s="83"/>
      <c r="B20" s="83"/>
      <c r="C20" s="83"/>
      <c r="D20" s="83"/>
      <c r="E20" s="83"/>
      <c r="F20" s="2">
        <v>2735.6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39</v>
      </c>
      <c r="B22" s="9" t="s">
        <v>37</v>
      </c>
      <c r="C22" s="3" t="s">
        <v>4</v>
      </c>
      <c r="D22" s="3">
        <v>14.25</v>
      </c>
      <c r="E22" s="8">
        <f>D22*F20*G20</f>
        <v>116946.9</v>
      </c>
      <c r="G22" s="19"/>
    </row>
    <row r="23" spans="1:8" x14ac:dyDescent="0.25">
      <c r="A23" s="7" t="s">
        <v>41</v>
      </c>
      <c r="B23" s="9" t="s">
        <v>66</v>
      </c>
      <c r="C23" s="3" t="s">
        <v>30</v>
      </c>
      <c r="D23" s="3"/>
      <c r="E23" s="8">
        <v>0</v>
      </c>
      <c r="G23" s="19"/>
    </row>
    <row r="24" spans="1:8" x14ac:dyDescent="0.25">
      <c r="A24" s="7" t="s">
        <v>38</v>
      </c>
      <c r="B24" s="9" t="s">
        <v>23</v>
      </c>
      <c r="C24" s="3" t="s">
        <v>4</v>
      </c>
      <c r="D24" s="3">
        <v>5.42</v>
      </c>
      <c r="E24" s="8">
        <f>D24*F20*G20</f>
        <v>44480.856</v>
      </c>
      <c r="G24" s="19"/>
    </row>
    <row r="25" spans="1:8" x14ac:dyDescent="0.25">
      <c r="A25" s="7" t="s">
        <v>48</v>
      </c>
      <c r="B25" s="9" t="s">
        <v>66</v>
      </c>
      <c r="C25" s="3" t="s">
        <v>30</v>
      </c>
      <c r="D25" s="3"/>
      <c r="E25" s="8">
        <v>567.53</v>
      </c>
      <c r="G25" s="19"/>
    </row>
    <row r="26" spans="1:8" x14ac:dyDescent="0.25">
      <c r="A26" s="7" t="s">
        <v>51</v>
      </c>
      <c r="B26" s="9" t="s">
        <v>66</v>
      </c>
      <c r="C26" s="3" t="s">
        <v>30</v>
      </c>
      <c r="D26" s="3"/>
      <c r="E26" s="8">
        <v>7146.03</v>
      </c>
      <c r="G26" s="19"/>
    </row>
    <row r="27" spans="1:8" x14ac:dyDescent="0.25">
      <c r="A27" s="7" t="s">
        <v>49</v>
      </c>
      <c r="B27" s="9" t="s">
        <v>66</v>
      </c>
      <c r="C27" s="3" t="s">
        <v>30</v>
      </c>
      <c r="D27" s="3"/>
      <c r="E27" s="8">
        <v>5281.65</v>
      </c>
      <c r="G27" s="19"/>
    </row>
    <row r="28" spans="1:8" x14ac:dyDescent="0.25">
      <c r="A28" s="7" t="s">
        <v>50</v>
      </c>
      <c r="B28" s="9" t="s">
        <v>66</v>
      </c>
      <c r="C28" s="3" t="s">
        <v>30</v>
      </c>
      <c r="D28" s="3"/>
      <c r="E28" s="8">
        <v>2653.22</v>
      </c>
      <c r="G28" s="19"/>
    </row>
    <row r="29" spans="1:8" x14ac:dyDescent="0.25">
      <c r="A29" s="7" t="s">
        <v>28</v>
      </c>
      <c r="B29" s="9" t="s">
        <v>66</v>
      </c>
      <c r="C29" s="3" t="s">
        <v>30</v>
      </c>
      <c r="D29" s="3"/>
      <c r="E29" s="8">
        <v>2754.25</v>
      </c>
      <c r="G29" s="19"/>
    </row>
    <row r="30" spans="1:8" x14ac:dyDescent="0.25">
      <c r="A30" s="38" t="s">
        <v>72</v>
      </c>
      <c r="B30" s="9" t="s">
        <v>66</v>
      </c>
      <c r="C30" s="3" t="s">
        <v>30</v>
      </c>
      <c r="D30" s="3"/>
      <c r="E30" s="8">
        <v>14790.4</v>
      </c>
      <c r="G30" s="19"/>
    </row>
    <row r="31" spans="1:8" ht="30" x14ac:dyDescent="0.25">
      <c r="A31" s="15" t="s">
        <v>70</v>
      </c>
      <c r="B31" s="9" t="s">
        <v>71</v>
      </c>
      <c r="C31" s="3" t="s">
        <v>53</v>
      </c>
      <c r="D31" s="3">
        <v>10</v>
      </c>
      <c r="E31" s="8">
        <f>D31*235.95</f>
        <v>2359.5</v>
      </c>
      <c r="G31" s="19"/>
      <c r="H31" s="29"/>
    </row>
    <row r="32" spans="1:8" x14ac:dyDescent="0.25">
      <c r="A32" s="15"/>
      <c r="B32" s="30"/>
      <c r="C32" s="3"/>
      <c r="D32" s="31"/>
      <c r="E32" s="8"/>
      <c r="G32" s="19"/>
    </row>
    <row r="33" spans="1:8" s="14" customFormat="1" ht="14.25" x14ac:dyDescent="0.2">
      <c r="A33" s="10" t="s">
        <v>27</v>
      </c>
      <c r="B33" s="11"/>
      <c r="C33" s="12"/>
      <c r="D33" s="12"/>
      <c r="E33" s="13">
        <f>SUM(E22:E32)</f>
        <v>196980.33599999998</v>
      </c>
    </row>
    <row r="34" spans="1:8" ht="10.5" customHeight="1" x14ac:dyDescent="0.25"/>
    <row r="35" spans="1:8" ht="32.25" customHeight="1" x14ac:dyDescent="0.25">
      <c r="A35" s="84" t="s">
        <v>73</v>
      </c>
      <c r="B35" s="84"/>
      <c r="C35" s="84"/>
      <c r="D35" s="84"/>
      <c r="E35" s="84"/>
    </row>
    <row r="36" spans="1:8" ht="30" customHeight="1" x14ac:dyDescent="0.25">
      <c r="A36" s="71" t="s">
        <v>21</v>
      </c>
      <c r="B36" s="71"/>
      <c r="C36" s="71"/>
      <c r="D36" s="71"/>
      <c r="E36" s="71"/>
    </row>
    <row r="37" spans="1:8" ht="15.75" customHeight="1" x14ac:dyDescent="0.25">
      <c r="A37" s="71" t="s">
        <v>20</v>
      </c>
      <c r="B37" s="71"/>
      <c r="C37" s="71"/>
      <c r="D37" s="71"/>
      <c r="E37" s="71"/>
      <c r="F37" s="14"/>
      <c r="G37" s="14"/>
      <c r="H37" s="16"/>
    </row>
    <row r="38" spans="1:8" ht="31.5" customHeight="1" x14ac:dyDescent="0.25">
      <c r="A38" s="71" t="s">
        <v>31</v>
      </c>
      <c r="B38" s="71"/>
      <c r="C38" s="71"/>
      <c r="D38" s="71"/>
      <c r="E38" s="71"/>
    </row>
    <row r="39" spans="1:8" x14ac:dyDescent="0.25">
      <c r="A39" s="82" t="s">
        <v>5</v>
      </c>
      <c r="B39" s="82"/>
      <c r="C39" s="82"/>
      <c r="D39" s="82"/>
      <c r="E39" s="82"/>
    </row>
    <row r="40" spans="1:8" x14ac:dyDescent="0.25">
      <c r="A40" s="71" t="s">
        <v>18</v>
      </c>
      <c r="B40" s="71"/>
      <c r="C40" s="71"/>
      <c r="D40" s="71"/>
      <c r="E40" s="71"/>
    </row>
    <row r="41" spans="1:8" ht="15" customHeight="1" x14ac:dyDescent="0.25">
      <c r="A41" s="85" t="s">
        <v>58</v>
      </c>
      <c r="B41" s="85"/>
      <c r="C41" s="85"/>
      <c r="D41" s="85"/>
      <c r="E41" s="5"/>
    </row>
    <row r="42" spans="1:8" ht="11.25" customHeight="1" x14ac:dyDescent="0.25">
      <c r="B42" s="86" t="s">
        <v>19</v>
      </c>
      <c r="C42" s="86"/>
      <c r="D42" s="86"/>
      <c r="E42" s="6" t="s">
        <v>6</v>
      </c>
    </row>
    <row r="43" spans="1:8" x14ac:dyDescent="0.25">
      <c r="A43" s="32"/>
      <c r="B43" s="32"/>
      <c r="C43" s="32"/>
      <c r="D43" s="32"/>
      <c r="E43" s="32"/>
    </row>
    <row r="44" spans="1:8" ht="15" customHeight="1" x14ac:dyDescent="0.25">
      <c r="A44" s="87" t="s">
        <v>62</v>
      </c>
      <c r="B44" s="87"/>
      <c r="C44" s="87"/>
      <c r="D44" s="87"/>
      <c r="E44" s="5"/>
    </row>
    <row r="45" spans="1:8" ht="11.25" customHeight="1" x14ac:dyDescent="0.25">
      <c r="B45" s="86" t="s">
        <v>19</v>
      </c>
      <c r="C45" s="86"/>
      <c r="D45" s="86"/>
      <c r="E45" s="6" t="s">
        <v>6</v>
      </c>
    </row>
    <row r="46" spans="1:8" x14ac:dyDescent="0.25">
      <c r="A46" s="2" t="s">
        <v>44</v>
      </c>
    </row>
    <row r="47" spans="1:8" x14ac:dyDescent="0.25">
      <c r="A47" s="14" t="s">
        <v>32</v>
      </c>
    </row>
    <row r="48" spans="1:8" x14ac:dyDescent="0.25">
      <c r="A48" s="2" t="s">
        <v>36</v>
      </c>
      <c r="B48" s="25">
        <f>'1кв'!B54</f>
        <v>33314.304000000004</v>
      </c>
    </row>
    <row r="49" spans="1:2" x14ac:dyDescent="0.25">
      <c r="A49" s="20" t="s">
        <v>74</v>
      </c>
      <c r="B49" s="17"/>
    </row>
    <row r="50" spans="1:2" x14ac:dyDescent="0.25">
      <c r="A50" s="2" t="s">
        <v>33</v>
      </c>
      <c r="B50" s="17">
        <v>190636.5</v>
      </c>
    </row>
    <row r="51" spans="1:2" x14ac:dyDescent="0.25">
      <c r="A51" s="2" t="s">
        <v>42</v>
      </c>
      <c r="B51" s="17">
        <f>350*3</f>
        <v>1050</v>
      </c>
    </row>
    <row r="52" spans="1:2" x14ac:dyDescent="0.25">
      <c r="A52" s="2" t="s">
        <v>40</v>
      </c>
      <c r="B52" s="17">
        <f>3*330</f>
        <v>990</v>
      </c>
    </row>
    <row r="53" spans="1:2" x14ac:dyDescent="0.25">
      <c r="A53" s="2" t="s">
        <v>43</v>
      </c>
      <c r="B53" s="17">
        <f>200*3</f>
        <v>600</v>
      </c>
    </row>
    <row r="54" spans="1:2" ht="30" x14ac:dyDescent="0.25">
      <c r="A54" s="34" t="s">
        <v>34</v>
      </c>
      <c r="B54" s="17">
        <f>E33</f>
        <v>196980.33599999998</v>
      </c>
    </row>
    <row r="55" spans="1:2" x14ac:dyDescent="0.25">
      <c r="A55" s="18" t="s">
        <v>35</v>
      </c>
      <c r="B55" s="24">
        <f>B48+B50+B51+B52+B53-B54</f>
        <v>29610.468000000023</v>
      </c>
    </row>
  </sheetData>
  <mergeCells count="29">
    <mergeCell ref="A40:E40"/>
    <mergeCell ref="A41:D41"/>
    <mergeCell ref="B42:D42"/>
    <mergeCell ref="A44:D44"/>
    <mergeCell ref="B45:D45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1" zoomScaleSheetLayoutView="100" workbookViewId="0">
      <selection activeCell="A30" sqref="A3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42578125" style="2" customWidth="1"/>
    <col min="4" max="4" width="16.140625" style="2" customWidth="1"/>
    <col min="5" max="5" width="14.140625" style="2" customWidth="1"/>
    <col min="6" max="6" width="9.140625" style="2"/>
    <col min="7" max="7" width="12.140625" style="2" bestFit="1" customWidth="1"/>
    <col min="8" max="8" width="17.5703125" style="2" customWidth="1"/>
    <col min="9" max="16384" width="9.140625" style="2"/>
  </cols>
  <sheetData>
    <row r="1" spans="1:5" ht="15.75" x14ac:dyDescent="0.25">
      <c r="A1" s="72" t="s">
        <v>11</v>
      </c>
      <c r="B1" s="72"/>
      <c r="C1" s="72"/>
      <c r="D1" s="72"/>
      <c r="E1" s="72"/>
    </row>
    <row r="2" spans="1:5" ht="30.75" customHeight="1" x14ac:dyDescent="0.25">
      <c r="A2" s="73" t="s">
        <v>12</v>
      </c>
      <c r="B2" s="74"/>
      <c r="C2" s="74"/>
      <c r="D2" s="74"/>
      <c r="E2" s="74"/>
    </row>
    <row r="3" spans="1:5" x14ac:dyDescent="0.25">
      <c r="A3" s="75" t="s">
        <v>67</v>
      </c>
      <c r="B3" s="75"/>
      <c r="C3" s="75"/>
      <c r="D3" s="75"/>
      <c r="E3" s="75"/>
    </row>
    <row r="4" spans="1:5" s="1" customFormat="1" ht="15.75" x14ac:dyDescent="0.25">
      <c r="A4" s="23" t="s">
        <v>13</v>
      </c>
      <c r="B4" s="4"/>
      <c r="C4" s="4"/>
      <c r="D4" s="76" t="s">
        <v>68</v>
      </c>
      <c r="E4" s="76"/>
    </row>
    <row r="5" spans="1:5" x14ac:dyDescent="0.25">
      <c r="A5" s="36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77" t="s">
        <v>24</v>
      </c>
      <c r="B7" s="77"/>
      <c r="C7" s="77"/>
      <c r="D7" s="77"/>
      <c r="E7" s="77"/>
    </row>
    <row r="8" spans="1:5" x14ac:dyDescent="0.25">
      <c r="A8" s="78" t="s">
        <v>1</v>
      </c>
      <c r="B8" s="78"/>
      <c r="C8" s="78"/>
      <c r="D8" s="78"/>
      <c r="E8" s="78"/>
    </row>
    <row r="9" spans="1:5" x14ac:dyDescent="0.25">
      <c r="A9" s="71" t="s">
        <v>61</v>
      </c>
      <c r="B9" s="71"/>
      <c r="C9" s="71"/>
      <c r="D9" s="71"/>
      <c r="E9" s="71"/>
    </row>
    <row r="10" spans="1:5" ht="21" customHeight="1" x14ac:dyDescent="0.25">
      <c r="A10" s="79" t="s">
        <v>14</v>
      </c>
      <c r="B10" s="80"/>
      <c r="C10" s="80"/>
      <c r="D10" s="80"/>
      <c r="E10" s="80"/>
    </row>
    <row r="11" spans="1:5" ht="28.5" customHeight="1" x14ac:dyDescent="0.25">
      <c r="A11" s="71" t="s">
        <v>63</v>
      </c>
      <c r="B11" s="71"/>
      <c r="C11" s="71"/>
      <c r="D11" s="71"/>
      <c r="E11" s="71"/>
    </row>
    <row r="12" spans="1:5" ht="12.75" customHeight="1" x14ac:dyDescent="0.25">
      <c r="A12" s="78" t="s">
        <v>15</v>
      </c>
      <c r="B12" s="81"/>
      <c r="C12" s="81"/>
      <c r="D12" s="81"/>
      <c r="E12" s="81"/>
    </row>
    <row r="13" spans="1:5" ht="15.75" customHeight="1" x14ac:dyDescent="0.25">
      <c r="A13" s="71" t="s">
        <v>22</v>
      </c>
      <c r="B13" s="71"/>
      <c r="C13" s="71"/>
      <c r="D13" s="71"/>
      <c r="E13" s="71"/>
    </row>
    <row r="14" spans="1:5" ht="18" customHeight="1" x14ac:dyDescent="0.25">
      <c r="A14" s="78" t="s">
        <v>2</v>
      </c>
      <c r="B14" s="81"/>
      <c r="C14" s="81"/>
      <c r="D14" s="81"/>
      <c r="E14" s="81"/>
    </row>
    <row r="15" spans="1:5" ht="18" customHeight="1" x14ac:dyDescent="0.25">
      <c r="A15" s="71" t="s">
        <v>56</v>
      </c>
      <c r="B15" s="71"/>
      <c r="C15" s="71"/>
      <c r="D15" s="71"/>
      <c r="E15" s="71"/>
    </row>
    <row r="16" spans="1:5" x14ac:dyDescent="0.25">
      <c r="A16" s="78" t="s">
        <v>16</v>
      </c>
      <c r="B16" s="81"/>
      <c r="C16" s="81"/>
      <c r="D16" s="81"/>
      <c r="E16" s="81"/>
    </row>
    <row r="17" spans="1:8" ht="32.25" customHeight="1" x14ac:dyDescent="0.25">
      <c r="A17" s="71" t="s">
        <v>17</v>
      </c>
      <c r="B17" s="71"/>
      <c r="C17" s="71"/>
      <c r="D17" s="71"/>
      <c r="E17" s="71"/>
    </row>
    <row r="18" spans="1:8" ht="62.25" customHeight="1" x14ac:dyDescent="0.25">
      <c r="A18" s="71" t="s">
        <v>25</v>
      </c>
      <c r="B18" s="71"/>
      <c r="C18" s="71"/>
      <c r="D18" s="71"/>
      <c r="E18" s="71"/>
    </row>
    <row r="19" spans="1:8" ht="31.5" customHeight="1" x14ac:dyDescent="0.25">
      <c r="A19" s="83" t="s">
        <v>26</v>
      </c>
      <c r="B19" s="83"/>
      <c r="C19" s="83"/>
      <c r="D19" s="83"/>
      <c r="E19" s="83"/>
    </row>
    <row r="20" spans="1:8" x14ac:dyDescent="0.25">
      <c r="A20" s="83"/>
      <c r="B20" s="83"/>
      <c r="C20" s="83"/>
      <c r="D20" s="83"/>
      <c r="E20" s="83"/>
      <c r="F20" s="2">
        <v>2735.6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39</v>
      </c>
      <c r="B22" s="9" t="s">
        <v>37</v>
      </c>
      <c r="C22" s="3" t="s">
        <v>4</v>
      </c>
      <c r="D22" s="3">
        <v>15.92</v>
      </c>
      <c r="E22" s="8">
        <f>D22*F20*G20</f>
        <v>130652.25599999999</v>
      </c>
      <c r="G22" s="19"/>
    </row>
    <row r="23" spans="1:8" x14ac:dyDescent="0.25">
      <c r="A23" s="7" t="s">
        <v>41</v>
      </c>
      <c r="B23" s="9" t="s">
        <v>69</v>
      </c>
      <c r="C23" s="3" t="s">
        <v>30</v>
      </c>
      <c r="D23" s="3"/>
      <c r="E23" s="8">
        <v>1057.8800000000001</v>
      </c>
      <c r="G23" s="19"/>
    </row>
    <row r="24" spans="1:8" x14ac:dyDescent="0.25">
      <c r="A24" s="7" t="s">
        <v>38</v>
      </c>
      <c r="B24" s="9" t="s">
        <v>23</v>
      </c>
      <c r="C24" s="3" t="s">
        <v>4</v>
      </c>
      <c r="D24" s="3">
        <v>6.06</v>
      </c>
      <c r="E24" s="8">
        <f>D24*F20*G20</f>
        <v>49733.207999999991</v>
      </c>
      <c r="G24" s="19"/>
    </row>
    <row r="25" spans="1:8" x14ac:dyDescent="0.25">
      <c r="A25" s="7" t="s">
        <v>48</v>
      </c>
      <c r="B25" s="9" t="s">
        <v>69</v>
      </c>
      <c r="C25" s="3" t="s">
        <v>30</v>
      </c>
      <c r="D25" s="3"/>
      <c r="E25" s="8">
        <v>5092.4399999999996</v>
      </c>
      <c r="G25" s="19"/>
    </row>
    <row r="26" spans="1:8" x14ac:dyDescent="0.25">
      <c r="A26" s="7" t="s">
        <v>51</v>
      </c>
      <c r="B26" s="9" t="s">
        <v>69</v>
      </c>
      <c r="C26" s="3" t="s">
        <v>30</v>
      </c>
      <c r="D26" s="3"/>
      <c r="E26" s="8">
        <v>4584.18</v>
      </c>
      <c r="G26" s="19"/>
    </row>
    <row r="27" spans="1:8" x14ac:dyDescent="0.25">
      <c r="A27" s="7" t="s">
        <v>49</v>
      </c>
      <c r="B27" s="9" t="s">
        <v>69</v>
      </c>
      <c r="C27" s="3" t="s">
        <v>30</v>
      </c>
      <c r="D27" s="3"/>
      <c r="E27" s="8">
        <v>5010.05</v>
      </c>
      <c r="G27" s="19"/>
    </row>
    <row r="28" spans="1:8" x14ac:dyDescent="0.25">
      <c r="A28" s="7" t="s">
        <v>50</v>
      </c>
      <c r="B28" s="9" t="s">
        <v>69</v>
      </c>
      <c r="C28" s="3" t="s">
        <v>30</v>
      </c>
      <c r="D28" s="3"/>
      <c r="E28" s="8">
        <v>9104.58</v>
      </c>
      <c r="G28" s="19"/>
    </row>
    <row r="29" spans="1:8" x14ac:dyDescent="0.25">
      <c r="A29" s="7" t="s">
        <v>28</v>
      </c>
      <c r="B29" s="9" t="s">
        <v>69</v>
      </c>
      <c r="C29" s="3" t="s">
        <v>30</v>
      </c>
      <c r="D29" s="3"/>
      <c r="E29" s="8">
        <v>2522.5700000000002</v>
      </c>
      <c r="G29" s="19"/>
    </row>
    <row r="30" spans="1:8" x14ac:dyDescent="0.25">
      <c r="A30" s="38" t="s">
        <v>77</v>
      </c>
      <c r="B30" s="9" t="s">
        <v>69</v>
      </c>
      <c r="C30" s="3" t="s">
        <v>30</v>
      </c>
      <c r="D30" s="3"/>
      <c r="E30" s="8">
        <v>12000</v>
      </c>
      <c r="G30" s="19"/>
    </row>
    <row r="31" spans="1:8" x14ac:dyDescent="0.25">
      <c r="A31" s="21" t="s">
        <v>75</v>
      </c>
      <c r="B31" s="9" t="s">
        <v>76</v>
      </c>
      <c r="C31" s="3" t="s">
        <v>53</v>
      </c>
      <c r="D31" s="3">
        <v>1</v>
      </c>
      <c r="E31" s="8">
        <f>D31*260.07</f>
        <v>260.07</v>
      </c>
      <c r="G31" s="19"/>
      <c r="H31" s="29"/>
    </row>
    <row r="32" spans="1:8" x14ac:dyDescent="0.25">
      <c r="A32" s="15"/>
      <c r="B32" s="30"/>
      <c r="C32" s="3"/>
      <c r="D32" s="31"/>
      <c r="E32" s="8"/>
      <c r="G32" s="19"/>
    </row>
    <row r="33" spans="1:8" s="14" customFormat="1" ht="14.25" x14ac:dyDescent="0.2">
      <c r="A33" s="10" t="s">
        <v>27</v>
      </c>
      <c r="B33" s="11"/>
      <c r="C33" s="12"/>
      <c r="D33" s="12"/>
      <c r="E33" s="13">
        <f>SUM(E22:E32)</f>
        <v>220017.23399999997</v>
      </c>
    </row>
    <row r="34" spans="1:8" ht="10.5" customHeight="1" x14ac:dyDescent="0.25"/>
    <row r="35" spans="1:8" ht="32.25" customHeight="1" x14ac:dyDescent="0.25">
      <c r="A35" s="84" t="s">
        <v>78</v>
      </c>
      <c r="B35" s="84"/>
      <c r="C35" s="84"/>
      <c r="D35" s="84"/>
      <c r="E35" s="84"/>
    </row>
    <row r="36" spans="1:8" ht="30" customHeight="1" x14ac:dyDescent="0.25">
      <c r="A36" s="71" t="s">
        <v>21</v>
      </c>
      <c r="B36" s="71"/>
      <c r="C36" s="71"/>
      <c r="D36" s="71"/>
      <c r="E36" s="71"/>
    </row>
    <row r="37" spans="1:8" ht="15.75" customHeight="1" x14ac:dyDescent="0.25">
      <c r="A37" s="71" t="s">
        <v>20</v>
      </c>
      <c r="B37" s="71"/>
      <c r="C37" s="71"/>
      <c r="D37" s="71"/>
      <c r="E37" s="71"/>
      <c r="F37" s="14"/>
      <c r="G37" s="14"/>
      <c r="H37" s="16"/>
    </row>
    <row r="38" spans="1:8" ht="31.5" customHeight="1" x14ac:dyDescent="0.25">
      <c r="A38" s="71" t="s">
        <v>31</v>
      </c>
      <c r="B38" s="71"/>
      <c r="C38" s="71"/>
      <c r="D38" s="71"/>
      <c r="E38" s="71"/>
    </row>
    <row r="39" spans="1:8" x14ac:dyDescent="0.25">
      <c r="A39" s="82" t="s">
        <v>5</v>
      </c>
      <c r="B39" s="82"/>
      <c r="C39" s="82"/>
      <c r="D39" s="82"/>
      <c r="E39" s="82"/>
    </row>
    <row r="40" spans="1:8" x14ac:dyDescent="0.25">
      <c r="A40" s="71" t="s">
        <v>18</v>
      </c>
      <c r="B40" s="71"/>
      <c r="C40" s="71"/>
      <c r="D40" s="71"/>
      <c r="E40" s="71"/>
    </row>
    <row r="41" spans="1:8" ht="15" customHeight="1" x14ac:dyDescent="0.25">
      <c r="A41" s="85" t="s">
        <v>58</v>
      </c>
      <c r="B41" s="85"/>
      <c r="C41" s="85"/>
      <c r="D41" s="85"/>
      <c r="E41" s="5"/>
    </row>
    <row r="42" spans="1:8" ht="11.25" customHeight="1" x14ac:dyDescent="0.25">
      <c r="B42" s="86" t="s">
        <v>19</v>
      </c>
      <c r="C42" s="86"/>
      <c r="D42" s="86"/>
      <c r="E42" s="6" t="s">
        <v>6</v>
      </c>
    </row>
    <row r="43" spans="1:8" x14ac:dyDescent="0.25">
      <c r="A43" s="35"/>
      <c r="B43" s="35"/>
      <c r="C43" s="35"/>
      <c r="D43" s="35"/>
      <c r="E43" s="35"/>
    </row>
    <row r="44" spans="1:8" ht="15" customHeight="1" x14ac:dyDescent="0.25">
      <c r="A44" s="87" t="s">
        <v>62</v>
      </c>
      <c r="B44" s="87"/>
      <c r="C44" s="87"/>
      <c r="D44" s="87"/>
      <c r="E44" s="5"/>
    </row>
    <row r="45" spans="1:8" ht="11.25" customHeight="1" x14ac:dyDescent="0.25">
      <c r="B45" s="86" t="s">
        <v>19</v>
      </c>
      <c r="C45" s="86"/>
      <c r="D45" s="86"/>
      <c r="E45" s="6" t="s">
        <v>6</v>
      </c>
    </row>
    <row r="46" spans="1:8" x14ac:dyDescent="0.25">
      <c r="A46" s="2" t="s">
        <v>44</v>
      </c>
    </row>
    <row r="47" spans="1:8" x14ac:dyDescent="0.25">
      <c r="A47" s="14" t="s">
        <v>32</v>
      </c>
    </row>
    <row r="48" spans="1:8" x14ac:dyDescent="0.25">
      <c r="A48" s="2" t="s">
        <v>36</v>
      </c>
      <c r="B48" s="25">
        <f>'2кв'!B55</f>
        <v>29610.468000000023</v>
      </c>
    </row>
    <row r="49" spans="1:2" x14ac:dyDescent="0.25">
      <c r="A49" s="20" t="s">
        <v>79</v>
      </c>
      <c r="B49" s="17"/>
    </row>
    <row r="50" spans="1:2" x14ac:dyDescent="0.25">
      <c r="A50" s="2" t="s">
        <v>33</v>
      </c>
      <c r="B50" s="17">
        <v>205190.23</v>
      </c>
    </row>
    <row r="51" spans="1:2" x14ac:dyDescent="0.25">
      <c r="A51" s="2" t="s">
        <v>42</v>
      </c>
      <c r="B51" s="17">
        <f>350*3</f>
        <v>1050</v>
      </c>
    </row>
    <row r="52" spans="1:2" x14ac:dyDescent="0.25">
      <c r="A52" s="2" t="s">
        <v>40</v>
      </c>
      <c r="B52" s="17">
        <f>3*330</f>
        <v>990</v>
      </c>
    </row>
    <row r="53" spans="1:2" x14ac:dyDescent="0.25">
      <c r="A53" s="2" t="s">
        <v>43</v>
      </c>
      <c r="B53" s="17">
        <f>200*3</f>
        <v>600</v>
      </c>
    </row>
    <row r="54" spans="1:2" ht="30" x14ac:dyDescent="0.25">
      <c r="A54" s="37" t="s">
        <v>34</v>
      </c>
      <c r="B54" s="17">
        <f>E33</f>
        <v>220017.23399999997</v>
      </c>
    </row>
    <row r="55" spans="1:2" x14ac:dyDescent="0.25">
      <c r="A55" s="18" t="s">
        <v>35</v>
      </c>
      <c r="B55" s="24">
        <f>B48+B50+B51+B52+B53-B54</f>
        <v>17423.464000000065</v>
      </c>
    </row>
  </sheetData>
  <mergeCells count="29">
    <mergeCell ref="A40:E40"/>
    <mergeCell ref="A41:D41"/>
    <mergeCell ref="B42:D42"/>
    <mergeCell ref="A44:D44"/>
    <mergeCell ref="B45:D45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22" zoomScaleSheetLayoutView="100" workbookViewId="0">
      <selection activeCell="E27" sqref="E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42578125" style="2" customWidth="1"/>
    <col min="4" max="4" width="16.140625" style="2" customWidth="1"/>
    <col min="5" max="5" width="14.140625" style="2" customWidth="1"/>
    <col min="6" max="6" width="9.140625" style="2"/>
    <col min="7" max="7" width="12.140625" style="2" bestFit="1" customWidth="1"/>
    <col min="8" max="8" width="17.5703125" style="2" customWidth="1"/>
    <col min="9" max="16384" width="9.140625" style="2"/>
  </cols>
  <sheetData>
    <row r="1" spans="1:5" ht="15.75" x14ac:dyDescent="0.25">
      <c r="A1" s="72" t="s">
        <v>11</v>
      </c>
      <c r="B1" s="72"/>
      <c r="C1" s="72"/>
      <c r="D1" s="72"/>
      <c r="E1" s="72"/>
    </row>
    <row r="2" spans="1:5" ht="30.75" customHeight="1" x14ac:dyDescent="0.25">
      <c r="A2" s="73" t="s">
        <v>12</v>
      </c>
      <c r="B2" s="74"/>
      <c r="C2" s="74"/>
      <c r="D2" s="74"/>
      <c r="E2" s="74"/>
    </row>
    <row r="3" spans="1:5" x14ac:dyDescent="0.25">
      <c r="A3" s="75" t="s">
        <v>80</v>
      </c>
      <c r="B3" s="75"/>
      <c r="C3" s="75"/>
      <c r="D3" s="75"/>
      <c r="E3" s="75"/>
    </row>
    <row r="4" spans="1:5" s="1" customFormat="1" ht="15.75" x14ac:dyDescent="0.25">
      <c r="A4" s="23" t="s">
        <v>13</v>
      </c>
      <c r="B4" s="4"/>
      <c r="C4" s="4"/>
      <c r="D4" s="42"/>
      <c r="E4" s="42" t="s">
        <v>81</v>
      </c>
    </row>
    <row r="5" spans="1:5" x14ac:dyDescent="0.25">
      <c r="A5" s="40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77" t="s">
        <v>24</v>
      </c>
      <c r="B7" s="77"/>
      <c r="C7" s="77"/>
      <c r="D7" s="77"/>
      <c r="E7" s="77"/>
    </row>
    <row r="8" spans="1:5" x14ac:dyDescent="0.25">
      <c r="A8" s="78" t="s">
        <v>1</v>
      </c>
      <c r="B8" s="78"/>
      <c r="C8" s="78"/>
      <c r="D8" s="78"/>
      <c r="E8" s="78"/>
    </row>
    <row r="9" spans="1:5" x14ac:dyDescent="0.25">
      <c r="A9" s="71" t="s">
        <v>82</v>
      </c>
      <c r="B9" s="71"/>
      <c r="C9" s="71"/>
      <c r="D9" s="71"/>
      <c r="E9" s="71"/>
    </row>
    <row r="10" spans="1:5" ht="21" customHeight="1" x14ac:dyDescent="0.25">
      <c r="A10" s="79" t="s">
        <v>14</v>
      </c>
      <c r="B10" s="80"/>
      <c r="C10" s="80"/>
      <c r="D10" s="80"/>
      <c r="E10" s="80"/>
    </row>
    <row r="11" spans="1:5" ht="28.5" customHeight="1" x14ac:dyDescent="0.25">
      <c r="A11" s="71" t="s">
        <v>63</v>
      </c>
      <c r="B11" s="71"/>
      <c r="C11" s="71"/>
      <c r="D11" s="71"/>
      <c r="E11" s="71"/>
    </row>
    <row r="12" spans="1:5" ht="12.75" customHeight="1" x14ac:dyDescent="0.25">
      <c r="A12" s="78" t="s">
        <v>15</v>
      </c>
      <c r="B12" s="81"/>
      <c r="C12" s="81"/>
      <c r="D12" s="81"/>
      <c r="E12" s="81"/>
    </row>
    <row r="13" spans="1:5" ht="15.75" customHeight="1" x14ac:dyDescent="0.25">
      <c r="A13" s="71" t="s">
        <v>22</v>
      </c>
      <c r="B13" s="71"/>
      <c r="C13" s="71"/>
      <c r="D13" s="71"/>
      <c r="E13" s="71"/>
    </row>
    <row r="14" spans="1:5" ht="18" customHeight="1" x14ac:dyDescent="0.25">
      <c r="A14" s="78" t="s">
        <v>2</v>
      </c>
      <c r="B14" s="81"/>
      <c r="C14" s="81"/>
      <c r="D14" s="81"/>
      <c r="E14" s="81"/>
    </row>
    <row r="15" spans="1:5" ht="18" customHeight="1" x14ac:dyDescent="0.25">
      <c r="A15" s="71" t="s">
        <v>56</v>
      </c>
      <c r="B15" s="71"/>
      <c r="C15" s="71"/>
      <c r="D15" s="71"/>
      <c r="E15" s="71"/>
    </row>
    <row r="16" spans="1:5" x14ac:dyDescent="0.25">
      <c r="A16" s="78" t="s">
        <v>16</v>
      </c>
      <c r="B16" s="81"/>
      <c r="C16" s="81"/>
      <c r="D16" s="81"/>
      <c r="E16" s="81"/>
    </row>
    <row r="17" spans="1:7" ht="32.25" customHeight="1" x14ac:dyDescent="0.25">
      <c r="A17" s="71" t="s">
        <v>17</v>
      </c>
      <c r="B17" s="71"/>
      <c r="C17" s="71"/>
      <c r="D17" s="71"/>
      <c r="E17" s="71"/>
    </row>
    <row r="18" spans="1:7" ht="62.25" customHeight="1" x14ac:dyDescent="0.25">
      <c r="A18" s="71" t="s">
        <v>25</v>
      </c>
      <c r="B18" s="71"/>
      <c r="C18" s="71"/>
      <c r="D18" s="71"/>
      <c r="E18" s="71"/>
    </row>
    <row r="19" spans="1:7" ht="31.5" customHeight="1" x14ac:dyDescent="0.25">
      <c r="A19" s="83" t="s">
        <v>26</v>
      </c>
      <c r="B19" s="83"/>
      <c r="C19" s="83"/>
      <c r="D19" s="83"/>
      <c r="E19" s="83"/>
    </row>
    <row r="20" spans="1:7" x14ac:dyDescent="0.25">
      <c r="A20" s="83"/>
      <c r="B20" s="83"/>
      <c r="C20" s="83"/>
      <c r="D20" s="83"/>
      <c r="E20" s="83"/>
      <c r="F20" s="2">
        <v>2735.6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39</v>
      </c>
      <c r="B22" s="9" t="s">
        <v>37</v>
      </c>
      <c r="C22" s="3" t="s">
        <v>4</v>
      </c>
      <c r="D22" s="3">
        <v>15.92</v>
      </c>
      <c r="E22" s="8">
        <f>D22*F20*G20</f>
        <v>130652.25599999999</v>
      </c>
      <c r="G22" s="19"/>
    </row>
    <row r="23" spans="1:7" x14ac:dyDescent="0.25">
      <c r="A23" s="7" t="s">
        <v>41</v>
      </c>
      <c r="B23" s="9" t="s">
        <v>83</v>
      </c>
      <c r="C23" s="3" t="s">
        <v>30</v>
      </c>
      <c r="D23" s="3"/>
      <c r="E23" s="8">
        <v>0</v>
      </c>
      <c r="G23" s="19"/>
    </row>
    <row r="24" spans="1:7" x14ac:dyDescent="0.25">
      <c r="A24" s="7" t="s">
        <v>38</v>
      </c>
      <c r="B24" s="9" t="s">
        <v>23</v>
      </c>
      <c r="C24" s="3" t="s">
        <v>4</v>
      </c>
      <c r="D24" s="3">
        <v>6.06</v>
      </c>
      <c r="E24" s="8">
        <f>D24*F20*G20</f>
        <v>49733.207999999991</v>
      </c>
      <c r="G24" s="19"/>
    </row>
    <row r="25" spans="1:7" x14ac:dyDescent="0.25">
      <c r="A25" s="7" t="s">
        <v>48</v>
      </c>
      <c r="B25" s="9" t="s">
        <v>83</v>
      </c>
      <c r="C25" s="3" t="s">
        <v>30</v>
      </c>
      <c r="D25" s="3"/>
      <c r="E25" s="8">
        <v>0</v>
      </c>
      <c r="G25" s="19"/>
    </row>
    <row r="26" spans="1:7" x14ac:dyDescent="0.25">
      <c r="A26" s="7" t="s">
        <v>51</v>
      </c>
      <c r="B26" s="9" t="s">
        <v>83</v>
      </c>
      <c r="C26" s="3" t="s">
        <v>30</v>
      </c>
      <c r="D26" s="3"/>
      <c r="E26" s="8">
        <v>0</v>
      </c>
      <c r="G26" s="19"/>
    </row>
    <row r="27" spans="1:7" x14ac:dyDescent="0.25">
      <c r="A27" s="7" t="s">
        <v>49</v>
      </c>
      <c r="B27" s="9" t="s">
        <v>83</v>
      </c>
      <c r="C27" s="3" t="s">
        <v>30</v>
      </c>
      <c r="D27" s="3"/>
      <c r="E27" s="8">
        <v>5257.4</v>
      </c>
      <c r="G27" s="19"/>
    </row>
    <row r="28" spans="1:7" x14ac:dyDescent="0.25">
      <c r="A28" s="7" t="s">
        <v>50</v>
      </c>
      <c r="B28" s="9" t="s">
        <v>83</v>
      </c>
      <c r="C28" s="3" t="s">
        <v>30</v>
      </c>
      <c r="D28" s="3"/>
      <c r="E28" s="8">
        <v>0</v>
      </c>
      <c r="G28" s="19"/>
    </row>
    <row r="29" spans="1:7" x14ac:dyDescent="0.25">
      <c r="A29" s="7" t="s">
        <v>28</v>
      </c>
      <c r="B29" s="9" t="s">
        <v>83</v>
      </c>
      <c r="C29" s="3" t="s">
        <v>30</v>
      </c>
      <c r="D29" s="3"/>
      <c r="E29" s="8">
        <v>4454.95</v>
      </c>
      <c r="G29" s="19"/>
    </row>
    <row r="30" spans="1:7" x14ac:dyDescent="0.25">
      <c r="A30" s="7" t="s">
        <v>86</v>
      </c>
      <c r="B30" s="9" t="s">
        <v>84</v>
      </c>
      <c r="C30" s="3" t="s">
        <v>53</v>
      </c>
      <c r="D30" s="3">
        <v>2</v>
      </c>
      <c r="E30" s="8">
        <f>D30*260.07</f>
        <v>520.14</v>
      </c>
      <c r="G30" s="19"/>
    </row>
    <row r="31" spans="1:7" ht="30" x14ac:dyDescent="0.25">
      <c r="A31" s="7" t="s">
        <v>87</v>
      </c>
      <c r="B31" s="9" t="s">
        <v>84</v>
      </c>
      <c r="C31" s="3" t="s">
        <v>53</v>
      </c>
      <c r="D31" s="3">
        <v>4</v>
      </c>
      <c r="E31" s="8">
        <f t="shared" ref="E31" si="0">D31*260.07</f>
        <v>1040.28</v>
      </c>
      <c r="G31" s="19"/>
    </row>
    <row r="32" spans="1:7" x14ac:dyDescent="0.25">
      <c r="A32" s="7" t="s">
        <v>88</v>
      </c>
      <c r="B32" s="9" t="s">
        <v>85</v>
      </c>
      <c r="C32" s="3" t="s">
        <v>53</v>
      </c>
      <c r="D32" s="3">
        <v>8</v>
      </c>
      <c r="E32" s="8">
        <f>D32*260.07</f>
        <v>2080.56</v>
      </c>
      <c r="G32" s="19"/>
    </row>
    <row r="33" spans="1:8" x14ac:dyDescent="0.25">
      <c r="A33" s="7"/>
      <c r="B33" s="9"/>
      <c r="C33" s="3"/>
      <c r="D33" s="3"/>
      <c r="E33" s="8"/>
      <c r="G33" s="19"/>
    </row>
    <row r="34" spans="1:8" s="14" customFormat="1" ht="14.25" x14ac:dyDescent="0.2">
      <c r="A34" s="10" t="s">
        <v>27</v>
      </c>
      <c r="B34" s="11"/>
      <c r="C34" s="12"/>
      <c r="D34" s="12"/>
      <c r="E34" s="13">
        <f>SUM(E22:E33)</f>
        <v>193738.79399999999</v>
      </c>
    </row>
    <row r="35" spans="1:8" ht="10.5" customHeight="1" x14ac:dyDescent="0.25"/>
    <row r="36" spans="1:8" ht="32.25" customHeight="1" x14ac:dyDescent="0.25">
      <c r="A36" s="84" t="s">
        <v>89</v>
      </c>
      <c r="B36" s="84"/>
      <c r="C36" s="84"/>
      <c r="D36" s="84"/>
      <c r="E36" s="84"/>
    </row>
    <row r="37" spans="1:8" ht="30" customHeight="1" x14ac:dyDescent="0.25">
      <c r="A37" s="71" t="s">
        <v>21</v>
      </c>
      <c r="B37" s="71"/>
      <c r="C37" s="71"/>
      <c r="D37" s="71"/>
      <c r="E37" s="71"/>
    </row>
    <row r="38" spans="1:8" ht="15.75" customHeight="1" x14ac:dyDescent="0.25">
      <c r="A38" s="71" t="s">
        <v>20</v>
      </c>
      <c r="B38" s="71"/>
      <c r="C38" s="71"/>
      <c r="D38" s="71"/>
      <c r="E38" s="71"/>
      <c r="F38" s="14"/>
      <c r="G38" s="14"/>
      <c r="H38" s="16"/>
    </row>
    <row r="39" spans="1:8" ht="31.5" customHeight="1" x14ac:dyDescent="0.25">
      <c r="A39" s="71" t="s">
        <v>31</v>
      </c>
      <c r="B39" s="71"/>
      <c r="C39" s="71"/>
      <c r="D39" s="71"/>
      <c r="E39" s="71"/>
    </row>
    <row r="40" spans="1:8" x14ac:dyDescent="0.25">
      <c r="A40" s="82" t="s">
        <v>5</v>
      </c>
      <c r="B40" s="82"/>
      <c r="C40" s="82"/>
      <c r="D40" s="82"/>
      <c r="E40" s="82"/>
    </row>
    <row r="41" spans="1:8" x14ac:dyDescent="0.25">
      <c r="A41" s="71" t="s">
        <v>18</v>
      </c>
      <c r="B41" s="71"/>
      <c r="C41" s="71"/>
      <c r="D41" s="71"/>
      <c r="E41" s="71"/>
    </row>
    <row r="42" spans="1:8" ht="15" customHeight="1" x14ac:dyDescent="0.25">
      <c r="A42" s="85" t="s">
        <v>58</v>
      </c>
      <c r="B42" s="85"/>
      <c r="C42" s="85"/>
      <c r="D42" s="85"/>
      <c r="E42" s="5"/>
    </row>
    <row r="43" spans="1:8" ht="11.25" customHeight="1" x14ac:dyDescent="0.25">
      <c r="B43" s="86" t="s">
        <v>19</v>
      </c>
      <c r="C43" s="86"/>
      <c r="D43" s="86"/>
      <c r="E43" s="6" t="s">
        <v>6</v>
      </c>
    </row>
    <row r="44" spans="1:8" x14ac:dyDescent="0.25">
      <c r="A44" s="39"/>
      <c r="B44" s="39"/>
      <c r="C44" s="39"/>
      <c r="D44" s="39"/>
      <c r="E44" s="39"/>
    </row>
    <row r="45" spans="1:8" ht="15" customHeight="1" x14ac:dyDescent="0.25">
      <c r="A45" s="87" t="s">
        <v>62</v>
      </c>
      <c r="B45" s="87"/>
      <c r="C45" s="87"/>
      <c r="D45" s="87"/>
      <c r="E45" s="5"/>
    </row>
    <row r="46" spans="1:8" ht="11.25" customHeight="1" x14ac:dyDescent="0.25">
      <c r="B46" s="86" t="s">
        <v>19</v>
      </c>
      <c r="C46" s="86"/>
      <c r="D46" s="86"/>
      <c r="E46" s="6" t="s">
        <v>6</v>
      </c>
    </row>
    <row r="47" spans="1:8" x14ac:dyDescent="0.25">
      <c r="A47" s="2" t="s">
        <v>44</v>
      </c>
    </row>
    <row r="48" spans="1:8" x14ac:dyDescent="0.25">
      <c r="A48" s="14" t="s">
        <v>32</v>
      </c>
    </row>
    <row r="49" spans="1:2" x14ac:dyDescent="0.25">
      <c r="A49" s="2" t="s">
        <v>36</v>
      </c>
      <c r="B49" s="25">
        <f>'3кв'!B55</f>
        <v>17423.464000000065</v>
      </c>
    </row>
    <row r="50" spans="1:2" x14ac:dyDescent="0.25">
      <c r="A50" s="20" t="s">
        <v>90</v>
      </c>
      <c r="B50" s="17"/>
    </row>
    <row r="51" spans="1:2" x14ac:dyDescent="0.25">
      <c r="A51" s="2" t="s">
        <v>33</v>
      </c>
      <c r="B51" s="17">
        <v>227172.94</v>
      </c>
    </row>
    <row r="52" spans="1:2" x14ac:dyDescent="0.25">
      <c r="A52" s="2" t="s">
        <v>42</v>
      </c>
      <c r="B52" s="17">
        <f>350*3</f>
        <v>1050</v>
      </c>
    </row>
    <row r="53" spans="1:2" x14ac:dyDescent="0.25">
      <c r="A53" s="2" t="s">
        <v>40</v>
      </c>
      <c r="B53" s="17">
        <f>3*330</f>
        <v>990</v>
      </c>
    </row>
    <row r="54" spans="1:2" x14ac:dyDescent="0.25">
      <c r="A54" s="2" t="s">
        <v>43</v>
      </c>
      <c r="B54" s="17">
        <f>200*3</f>
        <v>600</v>
      </c>
    </row>
    <row r="55" spans="1:2" ht="30" x14ac:dyDescent="0.25">
      <c r="A55" s="41" t="s">
        <v>34</v>
      </c>
      <c r="B55" s="17">
        <f>E34</f>
        <v>193738.79399999999</v>
      </c>
    </row>
    <row r="56" spans="1:2" x14ac:dyDescent="0.25">
      <c r="A56" s="18" t="s">
        <v>35</v>
      </c>
      <c r="B56" s="24">
        <f>B49+B51+B52+B53+B54-B55</f>
        <v>53497.610000000073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40:E40"/>
    <mergeCell ref="A14:E14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41:E41"/>
    <mergeCell ref="A42:D42"/>
    <mergeCell ref="B43:D43"/>
    <mergeCell ref="A45:D45"/>
    <mergeCell ref="B46:D46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view="pageBreakPreview" topLeftCell="A16" zoomScaleSheetLayoutView="100" workbookViewId="0">
      <selection activeCell="C25" sqref="C25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88" t="s">
        <v>91</v>
      </c>
      <c r="B1" s="88"/>
      <c r="C1" s="88"/>
      <c r="D1" s="43"/>
    </row>
    <row r="2" spans="1:4" ht="15.75" x14ac:dyDescent="0.25">
      <c r="A2" s="89" t="s">
        <v>92</v>
      </c>
      <c r="B2" s="89"/>
      <c r="C2" s="89"/>
      <c r="D2" s="44"/>
    </row>
    <row r="3" spans="1:4" ht="15.75" x14ac:dyDescent="0.25">
      <c r="A3" s="89" t="s">
        <v>93</v>
      </c>
      <c r="B3" s="89"/>
      <c r="C3" s="89"/>
      <c r="D3" s="44"/>
    </row>
    <row r="4" spans="1:4" ht="15.75" x14ac:dyDescent="0.25">
      <c r="A4" s="88" t="s">
        <v>116</v>
      </c>
      <c r="B4" s="88"/>
      <c r="C4" s="88"/>
      <c r="D4" s="43"/>
    </row>
    <row r="5" spans="1:4" ht="15.75" x14ac:dyDescent="0.25">
      <c r="A5" s="90"/>
      <c r="B5" s="90"/>
      <c r="C5" s="90"/>
      <c r="D5" s="1"/>
    </row>
    <row r="6" spans="1:4" ht="15.75" x14ac:dyDescent="0.25">
      <c r="A6" s="44"/>
      <c r="B6" s="45" t="s">
        <v>94</v>
      </c>
      <c r="C6" s="46">
        <f>'1кв'!B47</f>
        <v>29152.52</v>
      </c>
      <c r="D6" s="47"/>
    </row>
    <row r="7" spans="1:4" ht="15.75" x14ac:dyDescent="0.25">
      <c r="A7" s="48" t="s">
        <v>95</v>
      </c>
      <c r="B7" s="45" t="s">
        <v>119</v>
      </c>
      <c r="C7" s="46"/>
      <c r="D7" s="47"/>
    </row>
    <row r="8" spans="1:4" ht="15.75" x14ac:dyDescent="0.25">
      <c r="A8" s="44"/>
      <c r="B8" s="49" t="s">
        <v>96</v>
      </c>
      <c r="C8" s="46"/>
      <c r="D8" s="47"/>
    </row>
    <row r="9" spans="1:4" ht="15.75" x14ac:dyDescent="0.25">
      <c r="A9" s="44"/>
      <c r="B9" s="7" t="s">
        <v>120</v>
      </c>
      <c r="C9" s="46"/>
      <c r="D9" s="47"/>
    </row>
    <row r="10" spans="1:4" ht="15.75" x14ac:dyDescent="0.25">
      <c r="A10" s="44"/>
      <c r="B10" s="7" t="s">
        <v>121</v>
      </c>
      <c r="C10" s="46"/>
      <c r="D10" s="47"/>
    </row>
    <row r="11" spans="1:4" ht="15.75" x14ac:dyDescent="0.25">
      <c r="A11" s="44"/>
      <c r="B11" s="7" t="s">
        <v>122</v>
      </c>
      <c r="C11" s="46"/>
      <c r="D11" s="47"/>
    </row>
    <row r="12" spans="1:4" ht="15.75" x14ac:dyDescent="0.25">
      <c r="A12" s="44"/>
      <c r="B12" s="7" t="s">
        <v>123</v>
      </c>
      <c r="C12" s="46"/>
      <c r="D12" s="47"/>
    </row>
    <row r="13" spans="1:4" ht="15.75" x14ac:dyDescent="0.25">
      <c r="B13" s="50" t="s">
        <v>97</v>
      </c>
      <c r="C13" s="51">
        <f>'1кв'!B49+'2кв'!B50+'3кв'!B50+'4кв'!B51</f>
        <v>812718.81</v>
      </c>
      <c r="D13" s="52"/>
    </row>
    <row r="14" spans="1:4" ht="30" x14ac:dyDescent="0.25">
      <c r="B14" s="53" t="s">
        <v>118</v>
      </c>
      <c r="C14" s="51">
        <f>'1кв'!B50+'2кв'!B51+'3кв'!B51+'4кв'!B52</f>
        <v>4200</v>
      </c>
      <c r="D14" s="52"/>
    </row>
    <row r="15" spans="1:4" ht="30" x14ac:dyDescent="0.25">
      <c r="B15" s="53" t="s">
        <v>98</v>
      </c>
      <c r="C15" s="51">
        <f>'1кв'!B51+'2кв'!B52+'3кв'!B52+'4кв'!B53</f>
        <v>3960</v>
      </c>
      <c r="D15" s="52"/>
    </row>
    <row r="16" spans="1:4" ht="30" x14ac:dyDescent="0.25">
      <c r="A16" s="48"/>
      <c r="B16" s="53" t="s">
        <v>117</v>
      </c>
      <c r="C16" s="51">
        <f>'1кв'!B52+'2кв'!B53+'3кв'!B53+'4кв'!B54</f>
        <v>2400</v>
      </c>
      <c r="D16" s="52"/>
    </row>
    <row r="17" spans="1:5" ht="15.75" x14ac:dyDescent="0.25">
      <c r="A17" s="54"/>
      <c r="B17" s="50" t="s">
        <v>99</v>
      </c>
      <c r="C17" s="55">
        <f>SUM(C13:C16)</f>
        <v>823278.81</v>
      </c>
      <c r="D17" s="47"/>
    </row>
    <row r="18" spans="1:5" ht="15.75" x14ac:dyDescent="0.25">
      <c r="A18" s="1"/>
      <c r="B18" s="91"/>
      <c r="C18" s="91"/>
      <c r="D18" s="56"/>
    </row>
    <row r="19" spans="1:5" ht="15.75" x14ac:dyDescent="0.25">
      <c r="A19" s="57" t="s">
        <v>100</v>
      </c>
      <c r="B19" s="22" t="s">
        <v>101</v>
      </c>
      <c r="C19" s="51">
        <f>'1кв'!E22+'2кв'!E22+'3кв'!E22+'4кв'!E22</f>
        <v>495198.31199999998</v>
      </c>
      <c r="D19" s="56"/>
    </row>
    <row r="20" spans="1:5" ht="15.75" x14ac:dyDescent="0.25">
      <c r="A20" s="57"/>
      <c r="B20" s="58" t="s">
        <v>102</v>
      </c>
      <c r="C20" s="51">
        <f>'1кв'!E23+'2кв'!E23+'3кв'!E23+'4кв'!E23</f>
        <v>1057.8800000000001</v>
      </c>
      <c r="D20" s="56"/>
    </row>
    <row r="21" spans="1:5" ht="15.75" x14ac:dyDescent="0.25">
      <c r="A21" s="57"/>
      <c r="B21" s="58" t="s">
        <v>38</v>
      </c>
      <c r="C21" s="51">
        <f>'1кв'!E24+'2кв'!E24+'3кв'!E24+'4кв'!E24</f>
        <v>188428.12799999997</v>
      </c>
      <c r="D21" s="56"/>
    </row>
    <row r="22" spans="1:5" ht="15.75" x14ac:dyDescent="0.25">
      <c r="A22" s="57"/>
      <c r="B22" s="7" t="s">
        <v>48</v>
      </c>
      <c r="C22" s="51">
        <f>'1кв'!E25+'2кв'!E25+'3кв'!E25+'4кв'!E25</f>
        <v>8871.09</v>
      </c>
      <c r="D22" s="56"/>
    </row>
    <row r="23" spans="1:5" ht="15.75" x14ac:dyDescent="0.25">
      <c r="A23" s="57"/>
      <c r="B23" s="7" t="s">
        <v>51</v>
      </c>
      <c r="C23" s="51">
        <f>'1кв'!E26+'2кв'!E26+'3кв'!E26+'4кв'!E26</f>
        <v>11730.21</v>
      </c>
      <c r="D23" s="56"/>
    </row>
    <row r="24" spans="1:5" ht="15.75" x14ac:dyDescent="0.25">
      <c r="A24" s="57"/>
      <c r="B24" s="7" t="s">
        <v>49</v>
      </c>
      <c r="C24" s="51">
        <f>'1кв'!E27+'2кв'!E27+'3кв'!E27+'4кв'!E27</f>
        <v>25578.9</v>
      </c>
      <c r="D24" s="56"/>
    </row>
    <row r="25" spans="1:5" ht="15.75" x14ac:dyDescent="0.25">
      <c r="A25" s="57"/>
      <c r="B25" s="7" t="s">
        <v>50</v>
      </c>
      <c r="C25" s="51">
        <f>'1кв'!E28+'2кв'!E28+'3кв'!E28+'4кв'!E28</f>
        <v>16784.989999999998</v>
      </c>
      <c r="D25" s="56"/>
    </row>
    <row r="26" spans="1:5" ht="15.75" x14ac:dyDescent="0.25">
      <c r="A26" s="1"/>
      <c r="B26" s="7" t="s">
        <v>28</v>
      </c>
      <c r="C26" s="51">
        <f>'1кв'!E29+'2кв'!E29+'3кв'!E29+'4кв'!E29</f>
        <v>14458.060000000001</v>
      </c>
      <c r="D26" s="56"/>
      <c r="E26" s="59"/>
    </row>
    <row r="27" spans="1:5" ht="15.75" x14ac:dyDescent="0.25">
      <c r="A27" s="57"/>
      <c r="B27" s="60" t="s">
        <v>124</v>
      </c>
      <c r="C27" s="61">
        <f>'1кв'!E30+'2кв'!E31+'3кв'!E31+'4кв'!E30+'4кв'!E31+'4кв'!E32</f>
        <v>10035.75</v>
      </c>
      <c r="D27" s="56"/>
    </row>
    <row r="28" spans="1:5" ht="15.75" x14ac:dyDescent="0.25">
      <c r="A28" s="57"/>
      <c r="B28" s="62" t="s">
        <v>103</v>
      </c>
      <c r="C28" s="61">
        <f>SUM(C30:C32)</f>
        <v>26790.400000000001</v>
      </c>
      <c r="D28" s="56"/>
    </row>
    <row r="29" spans="1:5" ht="15.75" x14ac:dyDescent="0.25">
      <c r="A29" s="57"/>
      <c r="B29" s="49" t="s">
        <v>96</v>
      </c>
      <c r="C29" s="61"/>
      <c r="D29" s="56"/>
    </row>
    <row r="30" spans="1:5" ht="15.75" x14ac:dyDescent="0.25">
      <c r="A30" s="57"/>
      <c r="B30" s="63" t="s">
        <v>104</v>
      </c>
      <c r="C30" s="64">
        <f>'2кв'!E30</f>
        <v>14790.4</v>
      </c>
      <c r="D30" s="56"/>
    </row>
    <row r="31" spans="1:5" ht="15.75" x14ac:dyDescent="0.25">
      <c r="A31" s="57"/>
      <c r="B31" s="63" t="s">
        <v>125</v>
      </c>
      <c r="C31" s="64">
        <f>'3кв'!E30</f>
        <v>12000</v>
      </c>
      <c r="D31" s="56"/>
    </row>
    <row r="32" spans="1:5" ht="15.75" x14ac:dyDescent="0.25">
      <c r="A32" s="57"/>
      <c r="B32" s="63"/>
      <c r="C32" s="64"/>
      <c r="D32" s="56"/>
    </row>
    <row r="33" spans="1:5" ht="15.75" x14ac:dyDescent="0.25">
      <c r="A33" s="1"/>
      <c r="B33" s="65" t="s">
        <v>105</v>
      </c>
      <c r="C33" s="66">
        <f>SUM(C19:C28)</f>
        <v>798933.72</v>
      </c>
      <c r="D33" s="56">
        <f>'[1]1кв'!E31+'[1]2кв'!E34+'[1]3кв'!E31+'[1]4кв'!E32</f>
        <v>415039.35800000001</v>
      </c>
      <c r="E33" s="59"/>
    </row>
    <row r="34" spans="1:5" ht="15.75" x14ac:dyDescent="0.25">
      <c r="A34" s="1"/>
      <c r="B34" s="67" t="s">
        <v>106</v>
      </c>
      <c r="C34" s="68">
        <f>C6+C17-C33</f>
        <v>53497.610000000102</v>
      </c>
      <c r="D34" s="56"/>
    </row>
    <row r="35" spans="1:5" ht="15.75" x14ac:dyDescent="0.25">
      <c r="A35" s="1"/>
      <c r="B35" s="48"/>
      <c r="C35" s="48"/>
      <c r="D35" s="56"/>
    </row>
    <row r="36" spans="1:5" ht="15.75" x14ac:dyDescent="0.25">
      <c r="A36" s="1"/>
      <c r="B36" s="69" t="s">
        <v>107</v>
      </c>
      <c r="C36" s="69"/>
      <c r="D36" s="56"/>
    </row>
    <row r="37" spans="1:5" ht="15.75" x14ac:dyDescent="0.25">
      <c r="A37" s="1"/>
      <c r="B37" s="69" t="s">
        <v>108</v>
      </c>
      <c r="C37" s="69">
        <v>64182.41</v>
      </c>
      <c r="D37" s="56"/>
    </row>
    <row r="38" spans="1:5" ht="15.75" x14ac:dyDescent="0.25">
      <c r="A38" s="1"/>
      <c r="B38" s="70" t="s">
        <v>109</v>
      </c>
      <c r="C38" s="70">
        <v>69350.259999999995</v>
      </c>
      <c r="D38" s="56"/>
    </row>
    <row r="39" spans="1:5" ht="15.75" x14ac:dyDescent="0.25">
      <c r="A39" s="1"/>
      <c r="B39" s="69" t="s">
        <v>110</v>
      </c>
      <c r="C39" s="69">
        <f>C38-C37</f>
        <v>5167.8499999999913</v>
      </c>
      <c r="D39" s="56"/>
    </row>
    <row r="40" spans="1:5" ht="15.75" x14ac:dyDescent="0.25">
      <c r="A40" s="1"/>
      <c r="B40" s="48"/>
      <c r="C40" s="48"/>
      <c r="D40" s="56"/>
    </row>
    <row r="41" spans="1:5" ht="15.75" x14ac:dyDescent="0.25">
      <c r="A41" s="1"/>
      <c r="B41" s="48"/>
      <c r="C41" s="48"/>
      <c r="D41" s="56"/>
    </row>
    <row r="42" spans="1:5" ht="15.75" x14ac:dyDescent="0.25">
      <c r="A42" s="1"/>
      <c r="B42" s="48"/>
      <c r="C42" s="48"/>
      <c r="D42" s="56"/>
    </row>
    <row r="43" spans="1:5" ht="15.75" x14ac:dyDescent="0.25">
      <c r="A43" s="1" t="s">
        <v>111</v>
      </c>
      <c r="B43" s="48" t="s">
        <v>112</v>
      </c>
      <c r="C43" s="48"/>
      <c r="D43" s="56"/>
    </row>
    <row r="44" spans="1:5" ht="15.75" x14ac:dyDescent="0.25">
      <c r="A44" s="1"/>
      <c r="B44" s="48" t="s">
        <v>113</v>
      </c>
      <c r="C44" s="48"/>
      <c r="D44" s="56"/>
    </row>
    <row r="45" spans="1:5" ht="15.75" x14ac:dyDescent="0.25">
      <c r="A45" s="1"/>
      <c r="B45" s="48" t="s">
        <v>114</v>
      </c>
      <c r="C45" s="48"/>
      <c r="D45" s="56"/>
    </row>
    <row r="46" spans="1:5" ht="15.75" x14ac:dyDescent="0.25">
      <c r="A46" s="1"/>
      <c r="B46" s="48"/>
      <c r="C46" s="48"/>
      <c r="D46" s="56"/>
    </row>
    <row r="47" spans="1:5" ht="15.75" x14ac:dyDescent="0.25">
      <c r="A47" s="1"/>
      <c r="B47" s="48"/>
      <c r="C47" s="48"/>
      <c r="D47" s="56"/>
    </row>
    <row r="48" spans="1:5" ht="15.75" x14ac:dyDescent="0.25">
      <c r="A48" s="1"/>
      <c r="B48" s="48" t="s">
        <v>115</v>
      </c>
      <c r="C48" s="48"/>
      <c r="D48" s="56"/>
    </row>
    <row r="49" spans="1:4" ht="15.75" x14ac:dyDescent="0.25">
      <c r="A49" s="1"/>
      <c r="B49" s="48"/>
      <c r="C49" s="48"/>
      <c r="D49" s="56"/>
    </row>
    <row r="50" spans="1:4" ht="15.75" x14ac:dyDescent="0.25">
      <c r="A50" s="1"/>
      <c r="B50" s="48"/>
      <c r="C50" s="48"/>
      <c r="D50" s="56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2024-02-19T12:51:02Z</dcterms:modified>
</cp:coreProperties>
</file>